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ARI DOKUMENTI\FINANCIJSKI PLANOVI, PLAN RADNIH MJESTA\FINANCIJSKI PLANOVI I REBALANSI 2024\"/>
    </mc:Choice>
  </mc:AlternateContent>
  <bookViews>
    <workbookView xWindow="0" yWindow="0" windowWidth="28800" windowHeight="11175" activeTab="4"/>
  </bookViews>
  <sheets>
    <sheet name="SAŽETAK" sheetId="8" r:id="rId1"/>
    <sheet name="Račun prihoda i rashoda" sheetId="9" r:id="rId2"/>
    <sheet name="Rashodi prema funkcijskoj klasi" sheetId="10" r:id="rId3"/>
    <sheet name="Račun financiranja" sheetId="11" r:id="rId4"/>
    <sheet name="Račun financiranja prema izvori" sheetId="12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9" l="1"/>
  <c r="F44" i="9"/>
  <c r="G12" i="9"/>
  <c r="H8" i="8"/>
  <c r="H11" i="8"/>
  <c r="H14" i="8" s="1"/>
  <c r="H22" i="8" s="1"/>
  <c r="H28" i="8" s="1"/>
  <c r="H29" i="8" s="1"/>
  <c r="H21" i="8"/>
  <c r="G64" i="9" l="1"/>
  <c r="F64" i="9"/>
  <c r="G60" i="9"/>
  <c r="G59" i="9" s="1"/>
  <c r="F60" i="9"/>
  <c r="F59" i="9" s="1"/>
  <c r="E60" i="9"/>
  <c r="E59" i="9"/>
  <c r="G54" i="9"/>
  <c r="F54" i="9"/>
  <c r="E54" i="9"/>
  <c r="G50" i="9"/>
  <c r="F50" i="9"/>
  <c r="E50" i="9"/>
  <c r="E44" i="9"/>
  <c r="G41" i="9"/>
  <c r="G40" i="9" s="1"/>
  <c r="F41" i="9"/>
  <c r="E41" i="9"/>
  <c r="G20" i="9"/>
  <c r="G11" i="9" s="1"/>
  <c r="G10" i="9" s="1"/>
  <c r="F20" i="9"/>
  <c r="F11" i="9" s="1"/>
  <c r="F10" i="9" s="1"/>
  <c r="E20" i="9"/>
  <c r="E12" i="9"/>
  <c r="E11" i="9" s="1"/>
  <c r="E10" i="9" s="1"/>
  <c r="F37" i="8"/>
  <c r="G34" i="8" s="1"/>
  <c r="G37" i="8" s="1"/>
  <c r="H34" i="8" s="1"/>
  <c r="H37" i="8" s="1"/>
  <c r="G21" i="8"/>
  <c r="F21" i="8"/>
  <c r="G11" i="8"/>
  <c r="F11" i="8"/>
  <c r="G8" i="8"/>
  <c r="G14" i="8" s="1"/>
  <c r="F8" i="8"/>
  <c r="E40" i="9" l="1"/>
  <c r="G39" i="9"/>
  <c r="F40" i="9"/>
  <c r="F39" i="9" s="1"/>
  <c r="E39" i="9"/>
  <c r="F14" i="8"/>
  <c r="G22" i="8"/>
  <c r="G28" i="8" s="1"/>
  <c r="G29" i="8" s="1"/>
  <c r="F22" i="8"/>
  <c r="F28" i="8" s="1"/>
  <c r="F29" i="8" s="1"/>
  <c r="H131" i="7"/>
  <c r="H132" i="7"/>
  <c r="H133" i="7"/>
  <c r="H11" i="7"/>
  <c r="H17" i="7"/>
  <c r="H42" i="7"/>
  <c r="H38" i="7"/>
  <c r="H21" i="7"/>
  <c r="H10" i="7"/>
  <c r="H163" i="7"/>
  <c r="H161" i="7"/>
  <c r="H153" i="7"/>
  <c r="H151" i="7" s="1"/>
  <c r="H149" i="7"/>
  <c r="H145" i="7"/>
  <c r="H143" i="7"/>
  <c r="H141" i="7"/>
  <c r="H137" i="7"/>
  <c r="H135" i="7" s="1"/>
  <c r="H129" i="7"/>
  <c r="H127" i="7"/>
  <c r="H122" i="7"/>
  <c r="H118" i="7"/>
  <c r="H116" i="7" s="1"/>
  <c r="H113" i="7"/>
  <c r="H112" i="7"/>
  <c r="H110" i="7"/>
  <c r="H109" i="7"/>
  <c r="H108" i="7" s="1"/>
  <c r="H107" i="7" s="1"/>
  <c r="H105" i="7"/>
  <c r="H103" i="7"/>
  <c r="H101" i="7"/>
  <c r="H97" i="7"/>
  <c r="H94" i="7"/>
  <c r="H92" i="7"/>
  <c r="H90" i="7" s="1"/>
  <c r="H89" i="7" s="1"/>
  <c r="H86" i="7"/>
  <c r="H82" i="7"/>
  <c r="H80" i="7" s="1"/>
  <c r="H77" i="7"/>
  <c r="H73" i="7"/>
  <c r="H71" i="7"/>
  <c r="H68" i="7"/>
  <c r="H65" i="7"/>
  <c r="H63" i="7" s="1"/>
  <c r="H53" i="7"/>
  <c r="H51" i="7" s="1"/>
  <c r="H49" i="7"/>
  <c r="H47" i="7" s="1"/>
  <c r="H45" i="7"/>
  <c r="H43" i="7" s="1"/>
  <c r="H39" i="7"/>
  <c r="H35" i="7"/>
  <c r="H33" i="7"/>
  <c r="H31" i="7" s="1"/>
  <c r="H29" i="7"/>
  <c r="H27" i="7" s="1"/>
  <c r="H20" i="7"/>
  <c r="H18" i="7"/>
  <c r="H8" i="7"/>
  <c r="H7" i="7" s="1"/>
  <c r="G6" i="7"/>
  <c r="G26" i="7"/>
  <c r="H155" i="7" l="1"/>
  <c r="H115" i="7" s="1"/>
  <c r="H26" i="7"/>
  <c r="G108" i="7"/>
  <c r="G110" i="7"/>
  <c r="G113" i="7"/>
  <c r="G112" i="7"/>
  <c r="G109" i="7"/>
  <c r="G107" i="7"/>
  <c r="F26" i="7"/>
  <c r="G39" i="7"/>
  <c r="E39" i="7"/>
  <c r="H6" i="7" l="1"/>
  <c r="G145" i="7"/>
  <c r="F145" i="7"/>
  <c r="E122" i="7"/>
  <c r="F122" i="7"/>
  <c r="G122" i="7"/>
  <c r="G101" i="7" l="1"/>
  <c r="F101" i="7"/>
  <c r="F99" i="7" s="1"/>
  <c r="E101" i="7"/>
  <c r="F29" i="7"/>
  <c r="F27" i="7" s="1"/>
  <c r="E30" i="7"/>
  <c r="E29" i="7" s="1"/>
  <c r="E27" i="7" s="1"/>
  <c r="G29" i="7"/>
  <c r="G27" i="7" s="1"/>
  <c r="E50" i="7"/>
  <c r="E49" i="7" s="1"/>
  <c r="E47" i="7" s="1"/>
  <c r="G49" i="7"/>
  <c r="G47" i="7" s="1"/>
  <c r="F49" i="7"/>
  <c r="F47" i="7" s="1"/>
  <c r="E88" i="7" l="1"/>
  <c r="E84" i="7"/>
  <c r="F149" i="7" l="1"/>
  <c r="G149" i="7"/>
  <c r="E83" i="7"/>
  <c r="E82" i="7" s="1"/>
  <c r="G86" i="7"/>
  <c r="E87" i="7"/>
  <c r="E86" i="7" s="1"/>
  <c r="G82" i="7"/>
  <c r="F86" i="7"/>
  <c r="F82" i="7"/>
  <c r="G143" i="7" l="1"/>
  <c r="F143" i="7"/>
  <c r="G80" i="7"/>
  <c r="F80" i="7"/>
  <c r="E79" i="7" l="1"/>
  <c r="F77" i="7" l="1"/>
  <c r="F73" i="7"/>
  <c r="E78" i="7"/>
  <c r="E77" i="7" s="1"/>
  <c r="G77" i="7"/>
  <c r="F97" i="7"/>
  <c r="F95" i="7" s="1"/>
  <c r="F94" i="7" s="1"/>
  <c r="F105" i="7"/>
  <c r="F103" i="7" s="1"/>
  <c r="F92" i="7"/>
  <c r="F90" i="7" s="1"/>
  <c r="F89" i="7" s="1"/>
  <c r="F157" i="7"/>
  <c r="F159" i="7"/>
  <c r="F141" i="7"/>
  <c r="F71" i="7" l="1"/>
  <c r="F163" i="7"/>
  <c r="F161" i="7" s="1"/>
  <c r="G163" i="7"/>
  <c r="G161" i="7" s="1"/>
  <c r="F153" i="7"/>
  <c r="F151" i="7" s="1"/>
  <c r="F127" i="7"/>
  <c r="F118" i="7"/>
  <c r="F137" i="7"/>
  <c r="F135" i="7" s="1"/>
  <c r="F155" i="7"/>
  <c r="F45" i="7"/>
  <c r="F43" i="7" s="1"/>
  <c r="F37" i="7"/>
  <c r="F35" i="7" s="1"/>
  <c r="F33" i="7"/>
  <c r="F31" i="7" s="1"/>
  <c r="F116" i="7" l="1"/>
  <c r="F131" i="7"/>
  <c r="F129" i="7" s="1"/>
  <c r="F10" i="7"/>
  <c r="F20" i="7"/>
  <c r="F18" i="7" s="1"/>
  <c r="F56" i="7"/>
  <c r="F53" i="7"/>
  <c r="F68" i="7"/>
  <c r="F65" i="7"/>
  <c r="G45" i="7"/>
  <c r="G43" i="7" s="1"/>
  <c r="E46" i="7"/>
  <c r="E45" i="7" s="1"/>
  <c r="E43" i="7" s="1"/>
  <c r="G33" i="7"/>
  <c r="G31" i="7" s="1"/>
  <c r="E34" i="7"/>
  <c r="E33" i="7" s="1"/>
  <c r="E31" i="7" s="1"/>
  <c r="G35" i="7"/>
  <c r="E35" i="7"/>
  <c r="F115" i="7" l="1"/>
  <c r="F51" i="7"/>
  <c r="F8" i="7"/>
  <c r="F7" i="7" s="1"/>
  <c r="F63" i="7"/>
  <c r="E70" i="7"/>
  <c r="E58" i="7"/>
  <c r="E55" i="7"/>
  <c r="F6" i="7" l="1"/>
  <c r="E57" i="7"/>
  <c r="E56" i="7" s="1"/>
  <c r="E69" i="7"/>
  <c r="E68" i="7" s="1"/>
  <c r="G68" i="7"/>
  <c r="G53" i="7"/>
  <c r="G51" i="7" s="1"/>
  <c r="E54" i="7"/>
  <c r="E93" i="7"/>
  <c r="E92" i="7" s="1"/>
  <c r="E90" i="7" s="1"/>
  <c r="G92" i="7"/>
  <c r="G90" i="7" s="1"/>
  <c r="E53" i="7" l="1"/>
  <c r="E51" i="7" s="1"/>
  <c r="E94" i="7" l="1"/>
  <c r="G94" i="7"/>
  <c r="E97" i="7"/>
  <c r="G97" i="7"/>
  <c r="E106" i="7"/>
  <c r="E105" i="7" s="1"/>
  <c r="E103" i="7" s="1"/>
  <c r="G105" i="7"/>
  <c r="G103" i="7" s="1"/>
  <c r="G89" i="7"/>
  <c r="E89" i="7"/>
  <c r="E75" i="7"/>
  <c r="E158" i="7"/>
  <c r="E157" i="7" s="1"/>
  <c r="G157" i="7"/>
  <c r="E160" i="7"/>
  <c r="E159" i="7" s="1"/>
  <c r="G159" i="7"/>
  <c r="E120" i="7"/>
  <c r="E67" i="7"/>
  <c r="E17" i="7"/>
  <c r="E66" i="7" l="1"/>
  <c r="E65" i="7" s="1"/>
  <c r="E63" i="7" s="1"/>
  <c r="E26" i="7" s="1"/>
  <c r="G73" i="7"/>
  <c r="G71" i="7" s="1"/>
  <c r="E74" i="7"/>
  <c r="E73" i="7" s="1"/>
  <c r="E154" i="7"/>
  <c r="E153" i="7" s="1"/>
  <c r="G153" i="7"/>
  <c r="G151" i="7" s="1"/>
  <c r="E151" i="7" s="1"/>
  <c r="G141" i="7"/>
  <c r="G155" i="7"/>
  <c r="E155" i="7"/>
  <c r="E138" i="7"/>
  <c r="E137" i="7" s="1"/>
  <c r="E142" i="7"/>
  <c r="E141" i="7" s="1"/>
  <c r="G137" i="7"/>
  <c r="E132" i="7"/>
  <c r="E133" i="7"/>
  <c r="E119" i="7"/>
  <c r="E118" i="7" s="1"/>
  <c r="E21" i="7"/>
  <c r="E20" i="7" s="1"/>
  <c r="E18" i="7" s="1"/>
  <c r="G10" i="7"/>
  <c r="G118" i="7"/>
  <c r="E11" i="7"/>
  <c r="E10" i="7" s="1"/>
  <c r="E128" i="7"/>
  <c r="E127" i="7" s="1"/>
  <c r="G20" i="7"/>
  <c r="G18" i="7" s="1"/>
  <c r="G65" i="7"/>
  <c r="G63" i="7" s="1"/>
  <c r="G127" i="7"/>
  <c r="G116" i="7" l="1"/>
  <c r="G135" i="7"/>
  <c r="E135" i="7"/>
  <c r="E131" i="7"/>
  <c r="E129" i="7" s="1"/>
  <c r="G131" i="7"/>
  <c r="G129" i="7" s="1"/>
  <c r="E116" i="7"/>
  <c r="G8" i="7"/>
  <c r="G7" i="7" s="1"/>
  <c r="E8" i="7"/>
  <c r="E7" i="7" s="1"/>
  <c r="G115" i="7" l="1"/>
  <c r="E115" i="7"/>
</calcChain>
</file>

<file path=xl/sharedStrings.xml><?xml version="1.0" encoding="utf-8"?>
<sst xmlns="http://schemas.openxmlformats.org/spreadsheetml/2006/main" count="396" uniqueCount="197">
  <si>
    <t>Opći prihodi i primici</t>
  </si>
  <si>
    <t>RASHODI POSLOVANJA</t>
  </si>
  <si>
    <t>Rashodi poslovanja</t>
  </si>
  <si>
    <t>Rashodi za zaposlene</t>
  </si>
  <si>
    <t>Rashodi za nabavu nefinancijske imovine</t>
  </si>
  <si>
    <t>II. POSEBNI DIO</t>
  </si>
  <si>
    <t>Šifra</t>
  </si>
  <si>
    <t xml:space="preserve">Naziv </t>
  </si>
  <si>
    <t>Materijalni rashodi</t>
  </si>
  <si>
    <t>Plan za 2023.</t>
  </si>
  <si>
    <t>Rashodi za nabavu proizvedene dugotrajne imovine</t>
  </si>
  <si>
    <t>PROGRAM 1001</t>
  </si>
  <si>
    <t>Aktivnost A100001</t>
  </si>
  <si>
    <t>Financijski  rashodi</t>
  </si>
  <si>
    <t>Aktivnost A100002</t>
  </si>
  <si>
    <t>MINIMALNI STANDARD U OSNOVNOM ŠKOLSTVU - MATERIJALNI RASHODI</t>
  </si>
  <si>
    <t>TEKUĆE I INVESTICIJSKO ODRŽAVANJE- MINIMALNI STANDARD</t>
  </si>
  <si>
    <t>Aktivnost A100003</t>
  </si>
  <si>
    <t>Energenti</t>
  </si>
  <si>
    <t>Program 1001</t>
  </si>
  <si>
    <t>POJAČANI STANDARD U ŠKOLSTVU</t>
  </si>
  <si>
    <t>Tekući projekt T100002</t>
  </si>
  <si>
    <t>Tekući projekt T100041</t>
  </si>
  <si>
    <t>NOVA ŠKOLSKA SHEMA VOĆA I POVRĆA TE MLIJEKA I MLIJEČNIH PROIZVODA</t>
  </si>
  <si>
    <t>Naknade građanima i kućanstvima na temelju osiguranja i druge naknade</t>
  </si>
  <si>
    <t>Tekući projekt T100011</t>
  </si>
  <si>
    <t xml:space="preserve">KAPITALNO ULAGANJE </t>
  </si>
  <si>
    <t>OPREMA ŠKOLA</t>
  </si>
  <si>
    <t>Program 1003</t>
  </si>
  <si>
    <t>PROGRAM OSNOVNIH ŠKOLA IZVAN ŽUPANIJSKOG PRORAČUNA</t>
  </si>
  <si>
    <t>Financijski rashodi</t>
  </si>
  <si>
    <t>Tekući projekt T100012</t>
  </si>
  <si>
    <t>Rashodi za nefinancijsku imovinu</t>
  </si>
  <si>
    <t>Rashodi za nabavu proizvodne dugotrajne imovine</t>
  </si>
  <si>
    <t>NABAVA UDŽBENIKA</t>
  </si>
  <si>
    <t>Naknada građanima i kućanstvima na temelju osiguranja i druge naknade</t>
  </si>
  <si>
    <t>Rashodi za nabavu proizved. dugotrajne imovine</t>
  </si>
  <si>
    <t>opći prihodi i primici</t>
  </si>
  <si>
    <t>Ministarstvo poljoprivrede</t>
  </si>
  <si>
    <t>Izvor financiranja 1.1.</t>
  </si>
  <si>
    <t>Izvor financiranja 5.Đ</t>
  </si>
  <si>
    <t>vlastiti prihodi</t>
  </si>
  <si>
    <t>Izvor financiranja 3.3.</t>
  </si>
  <si>
    <t>pomoći oš</t>
  </si>
  <si>
    <t>Izvor financiranja 5.K.</t>
  </si>
  <si>
    <t>Izvor financiranja 4.L.</t>
  </si>
  <si>
    <t>Prihod za posebne namjene</t>
  </si>
  <si>
    <t>izvor financiranja: 5.K.</t>
  </si>
  <si>
    <t>izvori financiranja 5.K.</t>
  </si>
  <si>
    <t>Prsten potpore V</t>
  </si>
  <si>
    <t>Tekući projekt T100054</t>
  </si>
  <si>
    <t>Izvor financiranja: 1.1.</t>
  </si>
  <si>
    <t>Tekući projekt T100047</t>
  </si>
  <si>
    <t>Prsten potpore IV</t>
  </si>
  <si>
    <t>Izvor financiranja: 5.T.</t>
  </si>
  <si>
    <t>MZO-ESF V</t>
  </si>
  <si>
    <t>Županijska stručna vijeća</t>
  </si>
  <si>
    <t>Tekući projekt T100003</t>
  </si>
  <si>
    <t>Natjecanja</t>
  </si>
  <si>
    <t>POTICANJE KORIŠTENJA SREDSTAVA IZ FONDOVA EU</t>
  </si>
  <si>
    <t>Program 1002</t>
  </si>
  <si>
    <t>Tekući projekt T100001</t>
  </si>
  <si>
    <t>Decentralizirana sredstva-OŠ</t>
  </si>
  <si>
    <t>TEKUĆE I INVESTICIJSKO ODRŽAVANJE U ŠKOLSTVU</t>
  </si>
  <si>
    <t>Tekući projekt T100016</t>
  </si>
  <si>
    <t>E- tehničar</t>
  </si>
  <si>
    <t>ADMINISTRATIVNO, TEHNIČKO I STRUČNO OSOBLJE P631001A100002</t>
  </si>
  <si>
    <t>ŠKOLSKA KUHINJA P631001T100003</t>
  </si>
  <si>
    <t>Tekuće donacije u novcu</t>
  </si>
  <si>
    <t>Tekući projekt T100024</t>
  </si>
  <si>
    <t>Stjecanje prvog radnog iskustva pripravništvo</t>
  </si>
  <si>
    <t>Tekući projekt T100055</t>
  </si>
  <si>
    <t>Prsten potpore VI</t>
  </si>
  <si>
    <t>izvor financiranja 1.1.</t>
  </si>
  <si>
    <t>SVEUKUPNO</t>
  </si>
  <si>
    <t>Izvor fianciranja 1.1.</t>
  </si>
  <si>
    <t>Plan 2024.</t>
  </si>
  <si>
    <t>Prsten potpore VII</t>
  </si>
  <si>
    <t>Tekući projekt T100058</t>
  </si>
  <si>
    <t>Tekući projekt T10006</t>
  </si>
  <si>
    <t>izvor financiranja : 4.L</t>
  </si>
  <si>
    <t>PRODUŽENI BORAVAK P6310001T100006</t>
  </si>
  <si>
    <t>Tekući projekt T10004</t>
  </si>
  <si>
    <t>Obljetnica škole</t>
  </si>
  <si>
    <t>Intelektualne usluge</t>
  </si>
  <si>
    <t>Tekući projekt T100015</t>
  </si>
  <si>
    <t>NABAVA PRIBORA ZA ŠKOLSKU KUHINJU</t>
  </si>
  <si>
    <t>Ravnateljica:  Aleksandra Đurđević, prof.</t>
  </si>
  <si>
    <t>Materijalni rashodi-energija</t>
  </si>
  <si>
    <t>prihodi od posebne namjene</t>
  </si>
  <si>
    <t>1. IZMJENE I DOPUNE  FINANCIJSKOG PLANA OSNOVNE ŠKOLE JAKOVLJE 
ZA 2024.-OŠ JAKOVLJE K024</t>
  </si>
  <si>
    <t>1. IZMJENE I DOPUNE FP ZA 2024.-REBALANS</t>
  </si>
  <si>
    <t>Knjige za školsku knjižnicu</t>
  </si>
  <si>
    <t>Knjige</t>
  </si>
  <si>
    <t>KAPITALNO ULAGANJE U OSNOVNO ŠKOLSTVO</t>
  </si>
  <si>
    <t>Kapitalni projekt K100152</t>
  </si>
  <si>
    <t>OŠ JAKOVLJE-PROJEKTIRANJE I DOGRADNJA</t>
  </si>
  <si>
    <t>Poslovni objekti</t>
  </si>
  <si>
    <t>Izvor fianciranja 5.&amp;</t>
  </si>
  <si>
    <t>NPOO</t>
  </si>
  <si>
    <t>U Jakovlju, 27.05.2024.</t>
  </si>
  <si>
    <t>RAZLIKA POVEĆANJE</t>
  </si>
  <si>
    <t>I. OPĆI DIO</t>
  </si>
  <si>
    <t>A) SAŽETAK RAČUNA PRIHODA I RASHODA</t>
  </si>
  <si>
    <t>EUR</t>
  </si>
  <si>
    <t>Proračun za 2024.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</si>
  <si>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</si>
  <si>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</si>
  <si>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</si>
  <si>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</si>
  <si>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</si>
  <si>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</si>
  <si>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</si>
  <si>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</si>
  <si>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</si>
  <si>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</si>
  <si>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</si>
  <si>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</si>
  <si>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</si>
  <si>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</si>
  <si>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</si>
  <si>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</si>
  <si>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</si>
  <si>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</si>
  <si>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</si>
  <si>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</si>
  <si>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</t>
  </si>
  <si>
    <t>Razred</t>
  </si>
  <si>
    <t>Skupina</t>
  </si>
  <si>
    <t>Izvor</t>
  </si>
  <si>
    <t>Naziv prihoda</t>
  </si>
  <si>
    <t>Plan za 2024.</t>
  </si>
  <si>
    <t>Projekcija 
za 2025.</t>
  </si>
  <si>
    <t>UKUPNO PRIHODI</t>
  </si>
  <si>
    <t>Prihodi poslovanja</t>
  </si>
  <si>
    <t>Pomoći iz inozemstva i od subjekata unutar općeg proračuna</t>
  </si>
  <si>
    <t>5.K.</t>
  </si>
  <si>
    <t>Ostale pomoći MZO</t>
  </si>
  <si>
    <t>Ostale pomoći Općina</t>
  </si>
  <si>
    <t>Prihodi od imovine</t>
  </si>
  <si>
    <t>Prihodi od upravnih i administrativnih prostojbi</t>
  </si>
  <si>
    <t>4.L</t>
  </si>
  <si>
    <t>Prihodi od posebne namjene</t>
  </si>
  <si>
    <t>Prihodi  od prodaje proizvoda i pruženih usluga i donacije</t>
  </si>
  <si>
    <t>3.3.</t>
  </si>
  <si>
    <t xml:space="preserve">Vlastiti prihod </t>
  </si>
  <si>
    <t>Prihodi iz nadležnog proračuna i od HZZO-a temeljem ugovornih obveza</t>
  </si>
  <si>
    <t>1.1.</t>
  </si>
  <si>
    <t>Ostali prihodi za posebne namjene</t>
  </si>
  <si>
    <t>5.Đ</t>
  </si>
  <si>
    <t>Prihodi od prodaje nefinancijske imovine</t>
  </si>
  <si>
    <t>Prihodi od prodaje proizvedene dugotrajne imovine</t>
  </si>
  <si>
    <t>Naziv rashoda</t>
  </si>
  <si>
    <t>UKUPNO RASHODI</t>
  </si>
  <si>
    <t>5.K</t>
  </si>
  <si>
    <t>Pomoći</t>
  </si>
  <si>
    <t>Vlastiti prihodi</t>
  </si>
  <si>
    <t>Naknade građanima i kućanstvima na temelju osiguranja i drugih akata</t>
  </si>
  <si>
    <t>4-L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</si>
  <si>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</si>
  <si>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</si>
  <si>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</si>
  <si>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</si>
  <si>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</si>
  <si>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</si>
  <si>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</si>
  <si>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</si>
  <si>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09 Obrazovanje</t>
  </si>
  <si>
    <t>091 Predškolsko i osnovno obrazovanje</t>
  </si>
  <si>
    <t>0912 Osnovno obrazovanje</t>
  </si>
  <si>
    <t>096 Dodatne usluge u obrazovanju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</si>
  <si>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</si>
  <si>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</si>
  <si>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</si>
  <si>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</si>
  <si>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</si>
  <si>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</si>
  <si>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</si>
  <si>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Ostale pomoći i darovnice</t>
  </si>
  <si>
    <t>B. RAČUN FINANCIRANJA PREMA IZVORIMA FINANCIRANJA</t>
  </si>
  <si>
    <t>Brojčana oznaka i naziv</t>
  </si>
  <si>
    <t>PRIMICI UKUPNO</t>
  </si>
  <si>
    <t>8 Namjenski primici od zaduživanja</t>
  </si>
  <si>
    <t xml:space="preserve">  81 Namjenski primici od zaduživanja</t>
  </si>
  <si>
    <t>IZDACI UKUPNO</t>
  </si>
  <si>
    <t>1 Opći prihodi i primici</t>
  </si>
  <si>
    <t xml:space="preserve">  11 Opći prihodi i primici</t>
  </si>
  <si>
    <t>3 Vlastiti prihodi</t>
  </si>
  <si>
    <t xml:space="preserve">  31 Vlastiti prihodi</t>
  </si>
  <si>
    <t>1. IZMJENE I DOPUNE FP ZA 2024. - REBALANS</t>
  </si>
  <si>
    <t>RAZLIKA POVEĆANJA</t>
  </si>
  <si>
    <t>1. IZMJENE I DOPUNE  FINANCIJSKOG PLANA OSNOVNE ŠKOLE JAKOVLJE 
ZA 2024.  GODINU-OŠ JAKOVLJE K024</t>
  </si>
  <si>
    <t>1. IZMJENE I DOPUNE FINANCIJSKOG PLANA OSNOVNE ŠKOLE JAKOVLJE 
ZA 2024.  GODINU-OŠ JAKOVLJE K024</t>
  </si>
  <si>
    <t>5.&amp;</t>
  </si>
  <si>
    <t>4.1.</t>
  </si>
  <si>
    <t xml:space="preserve">Opći prihodi i primici decentralizirana sredstva </t>
  </si>
  <si>
    <t>1. IZMJENE I DOPUNE  FINANCIJSKOG PLANA OSNOVNE ŠKOLE JAKOVLJE 
ZA 2024. GODINU-OŠ JAKOVLJE K024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</si>
</sst>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44" fontId="17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wrapText="1"/>
    </xf>
    <xf numFmtId="0" fontId="0" fillId="4" borderId="0" xfId="0" applyFill="1"/>
    <xf numFmtId="0" fontId="5" fillId="6" borderId="4" xfId="0" applyFont="1" applyFill="1" applyBorder="1" applyAlignment="1">
      <alignment horizontal="left" vertical="center" wrapText="1"/>
    </xf>
    <xf numFmtId="0" fontId="0" fillId="6" borderId="0" xfId="0" applyFill="1"/>
    <xf numFmtId="0" fontId="3" fillId="7" borderId="1" xfId="0" applyFont="1" applyFill="1" applyBorder="1" applyAlignment="1">
      <alignment horizontal="left" vertical="center" wrapText="1" indent="1"/>
    </xf>
    <xf numFmtId="0" fontId="5" fillId="7" borderId="2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 indent="1"/>
    </xf>
    <xf numFmtId="0" fontId="5" fillId="7" borderId="3" xfId="0" applyFont="1" applyFill="1" applyBorder="1" applyAlignment="1">
      <alignment wrapText="1"/>
    </xf>
    <xf numFmtId="0" fontId="0" fillId="7" borderId="0" xfId="0" applyFill="1"/>
    <xf numFmtId="0" fontId="3" fillId="6" borderId="1" xfId="0" applyFont="1" applyFill="1" applyBorder="1" applyAlignment="1">
      <alignment horizontal="left" vertical="center" wrapText="1" indent="1"/>
    </xf>
    <xf numFmtId="0" fontId="5" fillId="6" borderId="2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left" vertical="center" wrapText="1" indent="1"/>
    </xf>
    <xf numFmtId="0" fontId="5" fillId="6" borderId="3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vertical="center" wrapText="1" indent="1"/>
    </xf>
    <xf numFmtId="0" fontId="5" fillId="7" borderId="4" xfId="0" applyFont="1" applyFill="1" applyBorder="1" applyAlignment="1">
      <alignment horizontal="left" vertical="center" wrapText="1" indent="1"/>
    </xf>
    <xf numFmtId="0" fontId="5" fillId="7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0" fillId="8" borderId="0" xfId="0" applyFill="1"/>
    <xf numFmtId="0" fontId="5" fillId="8" borderId="3" xfId="0" applyFont="1" applyFill="1" applyBorder="1" applyAlignment="1">
      <alignment wrapText="1"/>
    </xf>
    <xf numFmtId="0" fontId="5" fillId="8" borderId="4" xfId="0" applyFont="1" applyFill="1" applyBorder="1" applyAlignment="1">
      <alignment wrapText="1"/>
    </xf>
    <xf numFmtId="0" fontId="5" fillId="8" borderId="1" xfId="0" applyFont="1" applyFill="1" applyBorder="1" applyAlignment="1">
      <alignment vertical="center"/>
    </xf>
    <xf numFmtId="0" fontId="5" fillId="9" borderId="4" xfId="0" applyFont="1" applyFill="1" applyBorder="1" applyAlignment="1">
      <alignment horizontal="left" vertical="center" wrapText="1"/>
    </xf>
    <xf numFmtId="0" fontId="0" fillId="9" borderId="0" xfId="0" applyFill="1"/>
    <xf numFmtId="0" fontId="5" fillId="9" borderId="1" xfId="0" applyFont="1" applyFill="1" applyBorder="1" applyAlignment="1">
      <alignment vertical="center"/>
    </xf>
    <xf numFmtId="0" fontId="5" fillId="9" borderId="2" xfId="0" applyFont="1" applyFill="1" applyBorder="1" applyAlignment="1">
      <alignment horizontal="left" vertical="center" wrapText="1" indent="1"/>
    </xf>
    <xf numFmtId="0" fontId="5" fillId="9" borderId="4" xfId="0" applyFont="1" applyFill="1" applyBorder="1" applyAlignment="1">
      <alignment horizontal="left" vertical="center" wrapText="1" indent="1"/>
    </xf>
    <xf numFmtId="0" fontId="5" fillId="9" borderId="4" xfId="0" applyFont="1" applyFill="1" applyBorder="1" applyAlignment="1">
      <alignment wrapText="1"/>
    </xf>
    <xf numFmtId="0" fontId="5" fillId="9" borderId="1" xfId="0" applyFont="1" applyFill="1" applyBorder="1" applyAlignment="1">
      <alignment horizontal="left" vertical="center" indent="1"/>
    </xf>
    <xf numFmtId="0" fontId="5" fillId="10" borderId="1" xfId="0" applyFont="1" applyFill="1" applyBorder="1" applyAlignment="1">
      <alignment vertical="center"/>
    </xf>
    <xf numFmtId="0" fontId="5" fillId="10" borderId="2" xfId="0" applyFont="1" applyFill="1" applyBorder="1" applyAlignment="1">
      <alignment horizontal="left" vertical="center" wrapText="1" indent="1"/>
    </xf>
    <xf numFmtId="0" fontId="5" fillId="10" borderId="4" xfId="0" applyFont="1" applyFill="1" applyBorder="1" applyAlignment="1">
      <alignment horizontal="left" vertical="center" wrapText="1" indent="1"/>
    </xf>
    <xf numFmtId="0" fontId="5" fillId="10" borderId="4" xfId="0" applyFont="1" applyFill="1" applyBorder="1" applyAlignment="1">
      <alignment wrapText="1"/>
    </xf>
    <xf numFmtId="3" fontId="3" fillId="10" borderId="3" xfId="0" applyNumberFormat="1" applyFont="1" applyFill="1" applyBorder="1" applyAlignment="1">
      <alignment horizontal="right"/>
    </xf>
    <xf numFmtId="0" fontId="0" fillId="10" borderId="0" xfId="0" applyFill="1"/>
    <xf numFmtId="0" fontId="3" fillId="9" borderId="1" xfId="0" applyFont="1" applyFill="1" applyBorder="1" applyAlignment="1">
      <alignment horizontal="left" vertical="center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4" xfId="0" applyFont="1" applyFill="1" applyBorder="1" applyAlignment="1">
      <alignment horizontal="left" vertical="center" wrapText="1" indent="1"/>
    </xf>
    <xf numFmtId="0" fontId="3" fillId="9" borderId="3" xfId="0" applyFont="1" applyFill="1" applyBorder="1" applyAlignment="1">
      <alignment wrapText="1"/>
    </xf>
    <xf numFmtId="0" fontId="3" fillId="10" borderId="2" xfId="0" applyFont="1" applyFill="1" applyBorder="1" applyAlignment="1">
      <alignment horizontal="left" vertical="center" wrapText="1" indent="1"/>
    </xf>
    <xf numFmtId="0" fontId="3" fillId="10" borderId="4" xfId="0" applyFont="1" applyFill="1" applyBorder="1" applyAlignment="1">
      <alignment horizontal="left" vertical="center" wrapText="1" indent="1"/>
    </xf>
    <xf numFmtId="0" fontId="5" fillId="10" borderId="3" xfId="0" applyFont="1" applyFill="1" applyBorder="1" applyAlignment="1">
      <alignment wrapText="1"/>
    </xf>
    <xf numFmtId="0" fontId="5" fillId="9" borderId="2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5" fillId="4" borderId="3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left" vertical="center" wrapText="1" readingOrder="1"/>
    </xf>
    <xf numFmtId="0" fontId="13" fillId="4" borderId="3" xfId="1" applyFont="1" applyFill="1" applyBorder="1" applyAlignment="1">
      <alignment horizontal="left" vertical="center" wrapText="1" readingOrder="1"/>
    </xf>
    <xf numFmtId="0" fontId="3" fillId="7" borderId="2" xfId="0" applyFont="1" applyFill="1" applyBorder="1" applyAlignment="1">
      <alignment horizontal="left" vertical="center" wrapText="1" indent="1"/>
    </xf>
    <xf numFmtId="0" fontId="3" fillId="7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wrapText="1"/>
    </xf>
    <xf numFmtId="0" fontId="13" fillId="7" borderId="2" xfId="1" applyFont="1" applyFill="1" applyBorder="1" applyAlignment="1">
      <alignment horizontal="center" vertical="center" wrapText="1"/>
    </xf>
    <xf numFmtId="0" fontId="13" fillId="7" borderId="4" xfId="1" applyFont="1" applyFill="1" applyBorder="1" applyAlignment="1">
      <alignment horizontal="left" vertical="center" wrapText="1" readingOrder="1"/>
    </xf>
    <xf numFmtId="0" fontId="13" fillId="7" borderId="3" xfId="1" applyFont="1" applyFill="1" applyBorder="1" applyAlignment="1">
      <alignment horizontal="left" vertical="center" wrapText="1" readingOrder="1"/>
    </xf>
    <xf numFmtId="0" fontId="13" fillId="10" borderId="2" xfId="1" applyFont="1" applyFill="1" applyBorder="1" applyAlignment="1">
      <alignment horizontal="center" vertical="center" wrapText="1"/>
    </xf>
    <xf numFmtId="0" fontId="13" fillId="10" borderId="4" xfId="1" applyFont="1" applyFill="1" applyBorder="1" applyAlignment="1">
      <alignment horizontal="left" vertical="center" wrapText="1" readingOrder="1"/>
    </xf>
    <xf numFmtId="0" fontId="5" fillId="11" borderId="3" xfId="0" applyFont="1" applyFill="1" applyBorder="1" applyAlignment="1">
      <alignment wrapText="1"/>
    </xf>
    <xf numFmtId="0" fontId="7" fillId="5" borderId="4" xfId="0" applyFont="1" applyFill="1" applyBorder="1" applyAlignment="1">
      <alignment horizontal="left" vertical="center" wrapText="1"/>
    </xf>
    <xf numFmtId="0" fontId="14" fillId="5" borderId="0" xfId="0" applyFont="1" applyFill="1"/>
    <xf numFmtId="0" fontId="5" fillId="2" borderId="4" xfId="0" applyFont="1" applyFill="1" applyBorder="1" applyAlignment="1">
      <alignment wrapText="1"/>
    </xf>
    <xf numFmtId="0" fontId="0" fillId="2" borderId="0" xfId="0" applyFill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4" fontId="3" fillId="12" borderId="4" xfId="0" applyNumberFormat="1" applyFont="1" applyFill="1" applyBorder="1" applyAlignment="1">
      <alignment horizontal="right"/>
    </xf>
    <xf numFmtId="0" fontId="0" fillId="12" borderId="0" xfId="0" applyFill="1"/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wrapText="1" indent="1"/>
    </xf>
    <xf numFmtId="0" fontId="3" fillId="12" borderId="4" xfId="0" applyFont="1" applyFill="1" applyBorder="1" applyAlignment="1">
      <alignment horizontal="left" vertical="center" wrapText="1" indent="1"/>
    </xf>
    <xf numFmtId="0" fontId="5" fillId="12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wrapText="1"/>
    </xf>
    <xf numFmtId="0" fontId="16" fillId="2" borderId="4" xfId="1" applyFont="1" applyFill="1" applyBorder="1" applyAlignment="1">
      <alignment horizontal="center" vertical="center" wrapText="1" readingOrder="1"/>
    </xf>
    <xf numFmtId="4" fontId="3" fillId="8" borderId="3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2" borderId="3" xfId="2" applyNumberFormat="1" applyFont="1" applyFill="1" applyBorder="1" applyAlignment="1">
      <alignment horizontal="right"/>
    </xf>
    <xf numFmtId="4" fontId="3" fillId="9" borderId="3" xfId="2" applyNumberFormat="1" applyFont="1" applyFill="1" applyBorder="1" applyAlignment="1">
      <alignment horizontal="right"/>
    </xf>
    <xf numFmtId="4" fontId="3" fillId="10" borderId="3" xfId="2" applyNumberFormat="1" applyFont="1" applyFill="1" applyBorder="1" applyAlignment="1">
      <alignment horizontal="right"/>
    </xf>
    <xf numFmtId="4" fontId="3" fillId="4" borderId="3" xfId="2" applyNumberFormat="1" applyFont="1" applyFill="1" applyBorder="1" applyAlignment="1">
      <alignment horizontal="right"/>
    </xf>
    <xf numFmtId="4" fontId="3" fillId="7" borderId="3" xfId="2" applyNumberFormat="1" applyFont="1" applyFill="1" applyBorder="1" applyAlignment="1">
      <alignment horizontal="right"/>
    </xf>
    <xf numFmtId="4" fontId="3" fillId="7" borderId="4" xfId="2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left" vertical="center" wrapText="1" indent="1"/>
    </xf>
    <xf numFmtId="0" fontId="5" fillId="7" borderId="2" xfId="0" applyFont="1" applyFill="1" applyBorder="1" applyAlignment="1">
      <alignment horizontal="left" vertical="center" wrapText="1" indent="1"/>
    </xf>
    <xf numFmtId="0" fontId="5" fillId="7" borderId="4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 indent="1"/>
    </xf>
    <xf numFmtId="0" fontId="5" fillId="13" borderId="2" xfId="0" applyFont="1" applyFill="1" applyBorder="1" applyAlignment="1">
      <alignment horizontal="left" vertical="center" wrapText="1" indent="1"/>
    </xf>
    <xf numFmtId="0" fontId="5" fillId="13" borderId="4" xfId="0" applyFont="1" applyFill="1" applyBorder="1" applyAlignment="1">
      <alignment horizontal="left" vertical="center" wrapText="1" indent="1"/>
    </xf>
    <xf numFmtId="0" fontId="7" fillId="13" borderId="4" xfId="0" applyFont="1" applyFill="1" applyBorder="1" applyAlignment="1">
      <alignment horizontal="left" vertical="center" wrapText="1"/>
    </xf>
    <xf numFmtId="4" fontId="3" fillId="13" borderId="4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11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5" fillId="0" borderId="4" xfId="0" applyFont="1" applyBorder="1" applyAlignment="1">
      <alignment wrapText="1"/>
    </xf>
    <xf numFmtId="3" fontId="3" fillId="7" borderId="3" xfId="0" applyNumberFormat="1" applyFont="1" applyFill="1" applyBorder="1" applyAlignment="1">
      <alignment horizontal="right"/>
    </xf>
    <xf numFmtId="0" fontId="14" fillId="2" borderId="0" xfId="0" applyFont="1" applyFill="1"/>
    <xf numFmtId="0" fontId="3" fillId="2" borderId="0" xfId="0" applyFont="1" applyFill="1" applyBorder="1" applyAlignment="1">
      <alignment horizontal="left" vertical="center" wrapText="1" inden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 readingOrder="1"/>
    </xf>
    <xf numFmtId="3" fontId="3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0" fillId="0" borderId="0" xfId="0" applyBorder="1"/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14" borderId="4" xfId="0" applyFont="1" applyFill="1" applyBorder="1" applyAlignment="1">
      <alignment horizontal="center" vertical="center" wrapText="1"/>
    </xf>
    <xf numFmtId="4" fontId="5" fillId="14" borderId="4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wrapText="1"/>
    </xf>
    <xf numFmtId="0" fontId="3" fillId="13" borderId="4" xfId="0" applyFont="1" applyFill="1" applyBorder="1" applyAlignment="1">
      <alignment wrapText="1"/>
    </xf>
    <xf numFmtId="0" fontId="5" fillId="8" borderId="1" xfId="0" applyFont="1" applyFill="1" applyBorder="1" applyAlignment="1">
      <alignment horizontal="left" vertical="center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5" fillId="8" borderId="2" xfId="0" applyFont="1" applyFill="1" applyBorder="1" applyAlignment="1">
      <alignment horizontal="left" vertical="center" wrapText="1" indent="1"/>
    </xf>
    <xf numFmtId="0" fontId="5" fillId="8" borderId="4" xfId="0" applyFont="1" applyFill="1" applyBorder="1" applyAlignment="1">
      <alignment horizontal="left" vertical="center" wrapText="1" indent="1"/>
    </xf>
    <xf numFmtId="0" fontId="16" fillId="2" borderId="2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left" vertical="center" wrapText="1" readingOrder="1"/>
    </xf>
    <xf numFmtId="0" fontId="18" fillId="8" borderId="1" xfId="0" applyFont="1" applyFill="1" applyBorder="1" applyAlignment="1">
      <alignment vertical="center"/>
    </xf>
    <xf numFmtId="0" fontId="19" fillId="8" borderId="2" xfId="1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left" vertical="center" wrapText="1" indent="1"/>
    </xf>
    <xf numFmtId="0" fontId="19" fillId="8" borderId="4" xfId="1" applyFont="1" applyFill="1" applyBorder="1" applyAlignment="1">
      <alignment horizontal="left" vertical="center" wrapText="1" readingOrder="1"/>
    </xf>
    <xf numFmtId="0" fontId="3" fillId="13" borderId="4" xfId="0" applyFont="1" applyFill="1" applyBorder="1" applyAlignment="1">
      <alignment horizontal="left" vertical="center" wrapText="1" indent="1"/>
    </xf>
    <xf numFmtId="0" fontId="5" fillId="13" borderId="4" xfId="0" applyFont="1" applyFill="1" applyBorder="1" applyAlignment="1">
      <alignment wrapText="1"/>
    </xf>
    <xf numFmtId="4" fontId="3" fillId="13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0" fillId="2" borderId="0" xfId="0" applyFont="1" applyFill="1"/>
    <xf numFmtId="3" fontId="21" fillId="2" borderId="4" xfId="0" applyNumberFormat="1" applyFont="1" applyFill="1" applyBorder="1" applyAlignment="1">
      <alignment horizontal="right"/>
    </xf>
    <xf numFmtId="0" fontId="5" fillId="11" borderId="4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4" fontId="5" fillId="9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14" borderId="1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NumberFormat="1" applyFont="1" applyFill="1" applyBorder="1" applyAlignment="1" applyProtection="1">
      <alignment horizontal="left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7" fillId="15" borderId="1" xfId="0" applyNumberFormat="1" applyFont="1" applyFill="1" applyBorder="1" applyAlignment="1" applyProtection="1">
      <alignment horizontal="left" vertical="center" wrapText="1"/>
    </xf>
    <xf numFmtId="0" fontId="6" fillId="15" borderId="2" xfId="0" applyNumberFormat="1" applyFont="1" applyFill="1" applyBorder="1" applyAlignment="1" applyProtection="1">
      <alignment vertical="center" wrapText="1"/>
    </xf>
    <xf numFmtId="0" fontId="6" fillId="15" borderId="2" xfId="0" applyNumberFormat="1" applyFont="1" applyFill="1" applyBorder="1" applyAlignment="1" applyProtection="1">
      <alignment vertical="center"/>
    </xf>
    <xf numFmtId="3" fontId="5" fillId="15" borderId="3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>
      <alignment horizontal="right"/>
    </xf>
    <xf numFmtId="0" fontId="7" fillId="0" borderId="1" xfId="0" quotePrefix="1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6" fillId="15" borderId="2" xfId="0" applyNumberFormat="1" applyFont="1" applyFill="1" applyBorder="1" applyAlignment="1" applyProtection="1">
      <alignment vertical="center"/>
    </xf>
    <xf numFmtId="0" fontId="7" fillId="0" borderId="1" xfId="0" quotePrefix="1" applyNumberFormat="1" applyFont="1" applyFill="1" applyBorder="1" applyAlignment="1" applyProtection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right" wrapText="1"/>
    </xf>
    <xf numFmtId="0" fontId="7" fillId="0" borderId="1" xfId="0" quotePrefix="1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7" fillId="15" borderId="1" xfId="0" quotePrefix="1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3" fontId="7" fillId="3" borderId="1" xfId="0" quotePrefix="1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 applyProtection="1">
      <alignment horizontal="right" wrapText="1"/>
    </xf>
    <xf numFmtId="3" fontId="7" fillId="15" borderId="1" xfId="0" quotePrefix="1" applyNumberFormat="1" applyFont="1" applyFill="1" applyBorder="1" applyAlignment="1">
      <alignment horizontal="right"/>
    </xf>
    <xf numFmtId="3" fontId="7" fillId="15" borderId="3" xfId="0" quotePrefix="1" applyNumberFormat="1" applyFont="1" applyFill="1" applyBorder="1" applyAlignment="1">
      <alignment horizontal="right"/>
    </xf>
    <xf numFmtId="0" fontId="7" fillId="15" borderId="2" xfId="0" applyNumberFormat="1" applyFont="1" applyFill="1" applyBorder="1" applyAlignment="1" applyProtection="1">
      <alignment horizontal="left" vertical="center" wrapText="1"/>
    </xf>
    <xf numFmtId="0" fontId="7" fillId="15" borderId="4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quotePrefix="1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5" fillId="15" borderId="1" xfId="0" quotePrefix="1" applyNumberFormat="1" applyFont="1" applyFill="1" applyBorder="1" applyAlignment="1">
      <alignment horizontal="right"/>
    </xf>
    <xf numFmtId="3" fontId="5" fillId="15" borderId="3" xfId="0" quotePrefix="1" applyNumberFormat="1" applyFont="1" applyFill="1" applyBorder="1" applyAlignment="1">
      <alignment horizontal="right"/>
    </xf>
    <xf numFmtId="0" fontId="29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wrapText="1"/>
    </xf>
    <xf numFmtId="0" fontId="2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center" wrapText="1"/>
    </xf>
    <xf numFmtId="0" fontId="31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0" fontId="1" fillId="0" borderId="0" xfId="0" applyFont="1"/>
    <xf numFmtId="0" fontId="32" fillId="2" borderId="3" xfId="0" quotePrefix="1" applyFont="1" applyFill="1" applyBorder="1" applyAlignment="1">
      <alignment horizontal="left" vertical="center"/>
    </xf>
    <xf numFmtId="4" fontId="3" fillId="2" borderId="6" xfId="0" applyNumberFormat="1" applyFont="1" applyFill="1" applyBorder="1" applyAlignment="1">
      <alignment horizontal="right"/>
    </xf>
    <xf numFmtId="0" fontId="32" fillId="2" borderId="3" xfId="0" quotePrefix="1" applyFont="1" applyFill="1" applyBorder="1" applyAlignment="1">
      <alignment horizontal="left" vertical="center" wrapText="1"/>
    </xf>
    <xf numFmtId="0" fontId="0" fillId="0" borderId="0" xfId="0" applyFont="1"/>
    <xf numFmtId="0" fontId="6" fillId="2" borderId="3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right" wrapText="1"/>
    </xf>
    <xf numFmtId="0" fontId="31" fillId="2" borderId="3" xfId="0" applyFont="1" applyFill="1" applyBorder="1" applyAlignment="1">
      <alignment horizontal="left" vertical="center" wrapText="1"/>
    </xf>
    <xf numFmtId="0" fontId="1" fillId="0" borderId="3" xfId="0" applyFont="1" applyBorder="1"/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left" vertical="top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 applyProtection="1">
      <alignment horizontal="right" wrapText="1"/>
    </xf>
  </cellXfs>
  <cellStyles count="3">
    <cellStyle name="Normal" xfId="1"/>
    <cellStyle name="Normalno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G7" sqref="G7:H7"/>
    </sheetView>
  </sheetViews>
  <sheetFormatPr defaultRowHeight="15" x14ac:dyDescent="0.25"/>
  <cols>
    <col min="5" max="8" width="25.28515625" customWidth="1"/>
  </cols>
  <sheetData>
    <row r="1" spans="1:8" ht="34.5" customHeight="1" x14ac:dyDescent="0.25">
      <c r="A1" s="193" t="s">
        <v>192</v>
      </c>
      <c r="B1" s="193"/>
      <c r="C1" s="193"/>
      <c r="D1" s="193"/>
      <c r="E1" s="193"/>
      <c r="F1" s="193"/>
      <c r="G1" s="193"/>
      <c r="H1" s="193"/>
    </row>
    <row r="2" spans="1:8" ht="18" x14ac:dyDescent="0.25">
      <c r="A2" s="258"/>
      <c r="B2" s="258"/>
      <c r="C2" s="258"/>
      <c r="D2" s="258"/>
      <c r="E2" s="258"/>
      <c r="F2" s="258"/>
      <c r="G2" s="258"/>
      <c r="H2" s="258"/>
    </row>
    <row r="3" spans="1:8" ht="15.75" x14ac:dyDescent="0.25">
      <c r="A3" s="259" t="s">
        <v>102</v>
      </c>
      <c r="B3" s="259"/>
      <c r="C3" s="259"/>
      <c r="D3" s="259"/>
      <c r="E3" s="259"/>
      <c r="F3" s="259"/>
      <c r="G3" s="260"/>
      <c r="H3" s="260"/>
    </row>
    <row r="4" spans="1:8" ht="18" x14ac:dyDescent="0.25">
      <c r="A4" s="258"/>
      <c r="B4" s="258"/>
      <c r="C4" s="258"/>
      <c r="D4" s="258"/>
      <c r="E4" s="258"/>
      <c r="F4" s="258"/>
      <c r="G4" s="261"/>
      <c r="H4" s="261"/>
    </row>
    <row r="5" spans="1:8" ht="15.75" x14ac:dyDescent="0.25">
      <c r="A5" s="259" t="s">
        <v>103</v>
      </c>
      <c r="B5" s="194"/>
      <c r="C5" s="194"/>
      <c r="D5" s="194"/>
      <c r="E5" s="194"/>
      <c r="F5" s="194"/>
      <c r="G5" s="194"/>
      <c r="H5" s="194"/>
    </row>
    <row r="6" spans="1:8" ht="18" x14ac:dyDescent="0.25">
      <c r="A6" s="262"/>
      <c r="B6" s="263"/>
      <c r="C6" s="263"/>
      <c r="D6" s="263"/>
      <c r="E6" s="264"/>
      <c r="F6" s="265"/>
      <c r="G6" s="265"/>
      <c r="H6" s="266" t="s">
        <v>104</v>
      </c>
    </row>
    <row r="7" spans="1:8" ht="25.5" x14ac:dyDescent="0.25">
      <c r="A7" s="267"/>
      <c r="B7" s="268"/>
      <c r="C7" s="268"/>
      <c r="D7" s="269"/>
      <c r="E7" s="270"/>
      <c r="F7" s="271" t="s">
        <v>105</v>
      </c>
      <c r="G7" s="271" t="s">
        <v>189</v>
      </c>
      <c r="H7" s="271" t="s">
        <v>190</v>
      </c>
    </row>
    <row r="8" spans="1:8" x14ac:dyDescent="0.25">
      <c r="A8" s="272" t="s">
        <v>106</v>
      </c>
      <c r="B8" s="273"/>
      <c r="C8" s="273"/>
      <c r="D8" s="273"/>
      <c r="E8" s="274"/>
      <c r="F8" s="275">
        <f t="shared" ref="F8:H8" si="0">F9+F10</f>
        <v>1414271</v>
      </c>
      <c r="G8" s="275">
        <f t="shared" si="0"/>
        <v>1626744</v>
      </c>
      <c r="H8" s="275">
        <f t="shared" si="0"/>
        <v>212473</v>
      </c>
    </row>
    <row r="9" spans="1:8" x14ac:dyDescent="0.25">
      <c r="A9" s="276" t="s">
        <v>107</v>
      </c>
      <c r="B9" s="277"/>
      <c r="C9" s="277"/>
      <c r="D9" s="277"/>
      <c r="E9" s="278"/>
      <c r="F9" s="279">
        <v>1414271</v>
      </c>
      <c r="G9" s="279">
        <v>1626744</v>
      </c>
      <c r="H9" s="279">
        <v>212473</v>
      </c>
    </row>
    <row r="10" spans="1:8" x14ac:dyDescent="0.25">
      <c r="A10" s="280" t="s">
        <v>108</v>
      </c>
      <c r="B10" s="278"/>
      <c r="C10" s="278"/>
      <c r="D10" s="278"/>
      <c r="E10" s="278"/>
      <c r="F10" s="279">
        <v>0</v>
      </c>
      <c r="G10" s="279">
        <v>0</v>
      </c>
      <c r="H10" s="279">
        <v>0</v>
      </c>
    </row>
    <row r="11" spans="1:8" x14ac:dyDescent="0.25">
      <c r="A11" s="281" t="s">
        <v>109</v>
      </c>
      <c r="B11" s="282"/>
      <c r="C11" s="282"/>
      <c r="D11" s="282"/>
      <c r="E11" s="282"/>
      <c r="F11" s="275">
        <f t="shared" ref="F11:H11" si="1">F12+F13</f>
        <v>1414271</v>
      </c>
      <c r="G11" s="275">
        <f t="shared" si="1"/>
        <v>1626744</v>
      </c>
      <c r="H11" s="275">
        <f t="shared" si="1"/>
        <v>212473</v>
      </c>
    </row>
    <row r="12" spans="1:8" x14ac:dyDescent="0.25">
      <c r="A12" s="283" t="s">
        <v>110</v>
      </c>
      <c r="B12" s="277"/>
      <c r="C12" s="277"/>
      <c r="D12" s="277"/>
      <c r="E12" s="277"/>
      <c r="F12" s="279">
        <v>1405271</v>
      </c>
      <c r="G12" s="279">
        <v>1592669</v>
      </c>
      <c r="H12" s="284">
        <v>187398</v>
      </c>
    </row>
    <row r="13" spans="1:8" x14ac:dyDescent="0.25">
      <c r="A13" s="285" t="s">
        <v>111</v>
      </c>
      <c r="B13" s="278"/>
      <c r="C13" s="278"/>
      <c r="D13" s="278"/>
      <c r="E13" s="278"/>
      <c r="F13" s="286">
        <v>9000</v>
      </c>
      <c r="G13" s="286">
        <v>34075</v>
      </c>
      <c r="H13" s="284">
        <v>25075</v>
      </c>
    </row>
    <row r="14" spans="1:8" x14ac:dyDescent="0.25">
      <c r="A14" s="287" t="s">
        <v>112</v>
      </c>
      <c r="B14" s="273"/>
      <c r="C14" s="273"/>
      <c r="D14" s="273"/>
      <c r="E14" s="273"/>
      <c r="F14" s="275">
        <f t="shared" ref="F14:H14" si="2">F8-F11</f>
        <v>0</v>
      </c>
      <c r="G14" s="275">
        <f t="shared" si="2"/>
        <v>0</v>
      </c>
      <c r="H14" s="275">
        <f t="shared" si="2"/>
        <v>0</v>
      </c>
    </row>
    <row r="15" spans="1:8" ht="18" x14ac:dyDescent="0.25">
      <c r="A15" s="258"/>
      <c r="B15" s="288"/>
      <c r="C15" s="288"/>
      <c r="D15" s="288"/>
      <c r="E15" s="288"/>
      <c r="F15" s="289"/>
      <c r="G15" s="289"/>
      <c r="H15" s="289"/>
    </row>
    <row r="16" spans="1:8" ht="15.75" x14ac:dyDescent="0.25">
      <c r="A16" s="259" t="s">
        <v>113</v>
      </c>
      <c r="B16" s="194"/>
      <c r="C16" s="194"/>
      <c r="D16" s="194"/>
      <c r="E16" s="194"/>
      <c r="F16" s="194"/>
      <c r="G16" s="194"/>
      <c r="H16" s="194"/>
    </row>
    <row r="17" spans="1:8" ht="18" x14ac:dyDescent="0.25">
      <c r="A17" s="258"/>
      <c r="B17" s="288"/>
      <c r="C17" s="288"/>
      <c r="D17" s="288"/>
      <c r="E17" s="288"/>
      <c r="F17" s="289"/>
      <c r="G17" s="289"/>
      <c r="H17" s="289"/>
    </row>
    <row r="18" spans="1:8" ht="25.5" x14ac:dyDescent="0.25">
      <c r="A18" s="267"/>
      <c r="B18" s="268"/>
      <c r="C18" s="268"/>
      <c r="D18" s="269"/>
      <c r="E18" s="270"/>
      <c r="F18" s="271" t="s">
        <v>105</v>
      </c>
      <c r="G18" s="271" t="s">
        <v>189</v>
      </c>
      <c r="H18" s="271" t="s">
        <v>190</v>
      </c>
    </row>
    <row r="19" spans="1:8" x14ac:dyDescent="0.25">
      <c r="A19" s="285" t="s">
        <v>114</v>
      </c>
      <c r="B19" s="278"/>
      <c r="C19" s="278"/>
      <c r="D19" s="278"/>
      <c r="E19" s="278"/>
      <c r="F19" s="286"/>
      <c r="G19" s="286"/>
      <c r="H19" s="284"/>
    </row>
    <row r="20" spans="1:8" x14ac:dyDescent="0.25">
      <c r="A20" s="285" t="s">
        <v>115</v>
      </c>
      <c r="B20" s="278"/>
      <c r="C20" s="278"/>
      <c r="D20" s="278"/>
      <c r="E20" s="278"/>
      <c r="F20" s="286"/>
      <c r="G20" s="286"/>
      <c r="H20" s="284"/>
    </row>
    <row r="21" spans="1:8" x14ac:dyDescent="0.25">
      <c r="A21" s="287" t="s">
        <v>116</v>
      </c>
      <c r="B21" s="273"/>
      <c r="C21" s="273"/>
      <c r="D21" s="273"/>
      <c r="E21" s="273"/>
      <c r="F21" s="275">
        <f t="shared" ref="F21:H21" si="3">F19-F20</f>
        <v>0</v>
      </c>
      <c r="G21" s="275">
        <f t="shared" si="3"/>
        <v>0</v>
      </c>
      <c r="H21" s="275">
        <f t="shared" si="3"/>
        <v>0</v>
      </c>
    </row>
    <row r="22" spans="1:8" x14ac:dyDescent="0.25">
      <c r="A22" s="287" t="s">
        <v>117</v>
      </c>
      <c r="B22" s="273"/>
      <c r="C22" s="273"/>
      <c r="D22" s="273"/>
      <c r="E22" s="273"/>
      <c r="F22" s="275">
        <f t="shared" ref="F22:H22" si="4">F14+F21</f>
        <v>0</v>
      </c>
      <c r="G22" s="275">
        <f t="shared" si="4"/>
        <v>0</v>
      </c>
      <c r="H22" s="275">
        <f t="shared" si="4"/>
        <v>0</v>
      </c>
    </row>
    <row r="23" spans="1:8" ht="18" x14ac:dyDescent="0.25">
      <c r="A23" s="290"/>
      <c r="B23" s="288"/>
      <c r="C23" s="288"/>
      <c r="D23" s="288"/>
      <c r="E23" s="288"/>
      <c r="F23" s="289"/>
      <c r="G23" s="289"/>
      <c r="H23" s="289"/>
    </row>
    <row r="24" spans="1:8" ht="15.75" x14ac:dyDescent="0.25">
      <c r="A24" s="259" t="s">
        <v>118</v>
      </c>
      <c r="B24" s="194"/>
      <c r="C24" s="194"/>
      <c r="D24" s="194"/>
      <c r="E24" s="194"/>
      <c r="F24" s="194"/>
      <c r="G24" s="194"/>
      <c r="H24" s="194"/>
    </row>
    <row r="25" spans="1:8" ht="15.75" x14ac:dyDescent="0.25">
      <c r="A25" s="291"/>
      <c r="B25" s="192"/>
      <c r="C25" s="192"/>
      <c r="D25" s="192"/>
      <c r="E25" s="192"/>
      <c r="F25" s="192"/>
      <c r="G25" s="192"/>
      <c r="H25" s="192"/>
    </row>
    <row r="26" spans="1:8" ht="25.5" x14ac:dyDescent="0.25">
      <c r="A26" s="267"/>
      <c r="B26" s="268"/>
      <c r="C26" s="268"/>
      <c r="D26" s="269"/>
      <c r="E26" s="270"/>
      <c r="F26" s="271" t="s">
        <v>105</v>
      </c>
      <c r="G26" s="271" t="s">
        <v>189</v>
      </c>
      <c r="H26" s="271" t="s">
        <v>190</v>
      </c>
    </row>
    <row r="27" spans="1:8" x14ac:dyDescent="0.25">
      <c r="A27" s="292" t="s">
        <v>119</v>
      </c>
      <c r="B27" s="293"/>
      <c r="C27" s="293"/>
      <c r="D27" s="293"/>
      <c r="E27" s="294"/>
      <c r="F27" s="295">
        <v>0</v>
      </c>
      <c r="G27" s="295">
        <v>0</v>
      </c>
      <c r="H27" s="296">
        <v>0</v>
      </c>
    </row>
    <row r="28" spans="1:8" x14ac:dyDescent="0.25">
      <c r="A28" s="287" t="s">
        <v>120</v>
      </c>
      <c r="B28" s="273"/>
      <c r="C28" s="273"/>
      <c r="D28" s="273"/>
      <c r="E28" s="273"/>
      <c r="F28" s="297">
        <f t="shared" ref="F28:H28" si="5">F22+F27</f>
        <v>0</v>
      </c>
      <c r="G28" s="297">
        <f t="shared" si="5"/>
        <v>0</v>
      </c>
      <c r="H28" s="298">
        <f t="shared" si="5"/>
        <v>0</v>
      </c>
    </row>
    <row r="29" spans="1:8" ht="42.75" customHeight="1" x14ac:dyDescent="0.25">
      <c r="A29" s="272" t="s">
        <v>121</v>
      </c>
      <c r="B29" s="299"/>
      <c r="C29" s="299"/>
      <c r="D29" s="299"/>
      <c r="E29" s="300"/>
      <c r="F29" s="297">
        <f t="shared" ref="F29:H29" si="6">F14+F21+F27-F28</f>
        <v>0</v>
      </c>
      <c r="G29" s="297">
        <f t="shared" si="6"/>
        <v>0</v>
      </c>
      <c r="H29" s="298">
        <f t="shared" si="6"/>
        <v>0</v>
      </c>
    </row>
    <row r="30" spans="1:8" ht="15.75" x14ac:dyDescent="0.25">
      <c r="A30" s="301"/>
      <c r="B30" s="302"/>
      <c r="C30" s="302"/>
      <c r="D30" s="302"/>
      <c r="E30" s="302"/>
      <c r="F30" s="302"/>
      <c r="G30" s="302"/>
      <c r="H30" s="302"/>
    </row>
    <row r="31" spans="1:8" ht="15.75" x14ac:dyDescent="0.25">
      <c r="A31" s="303" t="s">
        <v>122</v>
      </c>
      <c r="B31" s="303"/>
      <c r="C31" s="303"/>
      <c r="D31" s="303"/>
      <c r="E31" s="303"/>
      <c r="F31" s="303"/>
      <c r="G31" s="303"/>
      <c r="H31" s="303"/>
    </row>
    <row r="32" spans="1:8" ht="18" x14ac:dyDescent="0.25">
      <c r="A32" s="304"/>
      <c r="B32" s="305"/>
      <c r="C32" s="305"/>
      <c r="D32" s="305"/>
      <c r="E32" s="305"/>
      <c r="F32" s="306"/>
      <c r="G32" s="306"/>
      <c r="H32" s="306"/>
    </row>
    <row r="33" spans="1:8" ht="25.5" x14ac:dyDescent="0.25">
      <c r="A33" s="307"/>
      <c r="B33" s="308"/>
      <c r="C33" s="308"/>
      <c r="D33" s="309"/>
      <c r="E33" s="310"/>
      <c r="F33" s="271" t="s">
        <v>105</v>
      </c>
      <c r="G33" s="271" t="s">
        <v>189</v>
      </c>
      <c r="H33" s="271" t="s">
        <v>190</v>
      </c>
    </row>
    <row r="34" spans="1:8" x14ac:dyDescent="0.25">
      <c r="A34" s="292" t="s">
        <v>119</v>
      </c>
      <c r="B34" s="293"/>
      <c r="C34" s="293"/>
      <c r="D34" s="293"/>
      <c r="E34" s="294"/>
      <c r="F34" s="295">
        <v>942</v>
      </c>
      <c r="G34" s="295">
        <f>F37</f>
        <v>942</v>
      </c>
      <c r="H34" s="296">
        <f>G37</f>
        <v>942</v>
      </c>
    </row>
    <row r="35" spans="1:8" ht="24.75" customHeight="1" x14ac:dyDescent="0.25">
      <c r="A35" s="292" t="s">
        <v>123</v>
      </c>
      <c r="B35" s="293"/>
      <c r="C35" s="293"/>
      <c r="D35" s="293"/>
      <c r="E35" s="294"/>
      <c r="F35" s="295">
        <v>0</v>
      </c>
      <c r="G35" s="295">
        <v>0</v>
      </c>
      <c r="H35" s="296">
        <v>0</v>
      </c>
    </row>
    <row r="36" spans="1:8" x14ac:dyDescent="0.25">
      <c r="A36" s="292" t="s">
        <v>124</v>
      </c>
      <c r="B36" s="311"/>
      <c r="C36" s="311"/>
      <c r="D36" s="311"/>
      <c r="E36" s="312"/>
      <c r="F36" s="295">
        <v>0</v>
      </c>
      <c r="G36" s="295">
        <v>0</v>
      </c>
      <c r="H36" s="296">
        <v>0</v>
      </c>
    </row>
    <row r="37" spans="1:8" x14ac:dyDescent="0.25">
      <c r="A37" s="287" t="s">
        <v>120</v>
      </c>
      <c r="B37" s="273"/>
      <c r="C37" s="273"/>
      <c r="D37" s="273"/>
      <c r="E37" s="273"/>
      <c r="F37" s="313">
        <f t="shared" ref="F37:H37" si="7">F34-F35+F36</f>
        <v>942</v>
      </c>
      <c r="G37" s="313">
        <f t="shared" si="7"/>
        <v>942</v>
      </c>
      <c r="H37" s="314">
        <f t="shared" si="7"/>
        <v>942</v>
      </c>
    </row>
    <row r="39" spans="1:8" x14ac:dyDescent="0.25">
      <c r="A39" s="315"/>
      <c r="B39" s="316"/>
      <c r="C39" s="316"/>
      <c r="D39" s="316"/>
      <c r="E39" s="316"/>
      <c r="F39" s="316"/>
      <c r="G39" s="316"/>
      <c r="H39" s="316"/>
    </row>
  </sheetData>
  <mergeCells count="24">
    <mergeCell ref="A31:H31"/>
    <mergeCell ref="A34:E34"/>
    <mergeCell ref="A35:E35"/>
    <mergeCell ref="A36:E36"/>
    <mergeCell ref="A37:E37"/>
    <mergeCell ref="A39:H39"/>
    <mergeCell ref="A21:E21"/>
    <mergeCell ref="A22:E22"/>
    <mergeCell ref="A24:H24"/>
    <mergeCell ref="A27:E27"/>
    <mergeCell ref="A28:E28"/>
    <mergeCell ref="A29:E29"/>
    <mergeCell ref="A12:E12"/>
    <mergeCell ref="A13:E13"/>
    <mergeCell ref="A14:E14"/>
    <mergeCell ref="A16:H16"/>
    <mergeCell ref="A19:E19"/>
    <mergeCell ref="A20:E20"/>
    <mergeCell ref="A1:H1"/>
    <mergeCell ref="A3:H3"/>
    <mergeCell ref="A5:H5"/>
    <mergeCell ref="A8:E8"/>
    <mergeCell ref="A9:E9"/>
    <mergeCell ref="A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8.7109375" customWidth="1"/>
    <col min="5" max="7" width="25.28515625" customWidth="1"/>
  </cols>
  <sheetData>
    <row r="1" spans="1:8" ht="38.25" customHeight="1" x14ac:dyDescent="0.25">
      <c r="A1" s="193" t="s">
        <v>191</v>
      </c>
      <c r="B1" s="193"/>
      <c r="C1" s="193"/>
      <c r="D1" s="193"/>
      <c r="E1" s="193"/>
      <c r="F1" s="193"/>
      <c r="G1" s="193"/>
      <c r="H1" s="193"/>
    </row>
    <row r="2" spans="1:8" ht="18" x14ac:dyDescent="0.25">
      <c r="A2" s="1"/>
      <c r="B2" s="1"/>
      <c r="C2" s="1"/>
      <c r="D2" s="1"/>
      <c r="E2" s="1"/>
      <c r="F2" s="1"/>
      <c r="G2" s="1"/>
    </row>
    <row r="3" spans="1:8" ht="15.75" x14ac:dyDescent="0.25">
      <c r="A3" s="193" t="s">
        <v>102</v>
      </c>
      <c r="B3" s="193"/>
      <c r="C3" s="193"/>
      <c r="D3" s="193"/>
      <c r="E3" s="193"/>
      <c r="F3" s="317"/>
      <c r="G3" s="317"/>
    </row>
    <row r="4" spans="1:8" ht="18" x14ac:dyDescent="0.25">
      <c r="A4" s="1"/>
      <c r="B4" s="1"/>
      <c r="C4" s="1"/>
      <c r="D4" s="1"/>
      <c r="E4" s="1"/>
      <c r="F4" s="2"/>
      <c r="G4" s="2"/>
    </row>
    <row r="5" spans="1:8" ht="15.75" x14ac:dyDescent="0.25">
      <c r="A5" s="193" t="s">
        <v>125</v>
      </c>
      <c r="B5" s="194"/>
      <c r="C5" s="194"/>
      <c r="D5" s="194"/>
      <c r="E5" s="194"/>
      <c r="F5" s="194"/>
      <c r="G5" s="194"/>
    </row>
    <row r="6" spans="1:8" ht="18" x14ac:dyDescent="0.25">
      <c r="A6" s="1"/>
      <c r="B6" s="1"/>
      <c r="C6" s="1"/>
      <c r="D6" s="1"/>
      <c r="E6" s="1"/>
      <c r="F6" s="2"/>
      <c r="G6" s="2"/>
    </row>
    <row r="7" spans="1:8" ht="15.75" x14ac:dyDescent="0.25">
      <c r="A7" s="193" t="s">
        <v>126</v>
      </c>
      <c r="B7" s="318"/>
      <c r="C7" s="318"/>
      <c r="D7" s="318"/>
      <c r="E7" s="318"/>
      <c r="F7" s="318"/>
      <c r="G7" s="318"/>
    </row>
    <row r="8" spans="1:8" ht="18" x14ac:dyDescent="0.25">
      <c r="A8" s="1"/>
      <c r="B8" s="1"/>
      <c r="C8" s="1"/>
      <c r="D8" s="1"/>
      <c r="E8" s="1"/>
      <c r="F8" s="2"/>
      <c r="G8" s="2"/>
    </row>
    <row r="9" spans="1:8" ht="25.5" x14ac:dyDescent="0.25">
      <c r="A9" s="6" t="s">
        <v>127</v>
      </c>
      <c r="B9" s="5" t="s">
        <v>128</v>
      </c>
      <c r="C9" s="5" t="s">
        <v>129</v>
      </c>
      <c r="D9" s="5" t="s">
        <v>130</v>
      </c>
      <c r="E9" s="6" t="s">
        <v>131</v>
      </c>
      <c r="F9" s="348" t="s">
        <v>189</v>
      </c>
      <c r="G9" s="348" t="s">
        <v>190</v>
      </c>
    </row>
    <row r="10" spans="1:8" x14ac:dyDescent="0.25">
      <c r="A10" s="6"/>
      <c r="B10" s="5"/>
      <c r="C10" s="5"/>
      <c r="D10" s="5" t="s">
        <v>133</v>
      </c>
      <c r="E10" s="319">
        <f>SUM(E11+E23)</f>
        <v>1414271</v>
      </c>
      <c r="F10" s="319">
        <f>SUM(F11+F23)</f>
        <v>1626744.4</v>
      </c>
      <c r="G10" s="319">
        <f>SUM(G11+G23)</f>
        <v>212473.4</v>
      </c>
    </row>
    <row r="11" spans="1:8" x14ac:dyDescent="0.25">
      <c r="A11" s="320">
        <v>6</v>
      </c>
      <c r="B11" s="320"/>
      <c r="C11" s="320"/>
      <c r="D11" s="320" t="s">
        <v>134</v>
      </c>
      <c r="E11" s="102">
        <f>SUM(E12+E16+E18+E20)</f>
        <v>1414271</v>
      </c>
      <c r="F11" s="102">
        <f>SUM(F12+F16+F18+F20)</f>
        <v>1626744.4</v>
      </c>
      <c r="G11" s="102">
        <f>SUM(G12+G16+G18+G20)</f>
        <v>212473.4</v>
      </c>
    </row>
    <row r="12" spans="1:8" ht="38.25" x14ac:dyDescent="0.25">
      <c r="A12" s="320"/>
      <c r="B12" s="321">
        <v>63</v>
      </c>
      <c r="C12" s="321"/>
      <c r="D12" s="321" t="s">
        <v>135</v>
      </c>
      <c r="E12" s="102">
        <f>E13+E14</f>
        <v>1286274</v>
      </c>
      <c r="F12" s="102">
        <v>1465682</v>
      </c>
      <c r="G12" s="102">
        <f>SUM(G13:G14)</f>
        <v>179408</v>
      </c>
    </row>
    <row r="13" spans="1:8" x14ac:dyDescent="0.25">
      <c r="A13" s="322"/>
      <c r="B13" s="322"/>
      <c r="C13" s="323" t="s">
        <v>136</v>
      </c>
      <c r="D13" s="323" t="s">
        <v>137</v>
      </c>
      <c r="E13" s="102">
        <v>1232474</v>
      </c>
      <c r="F13" s="102">
        <v>1411882</v>
      </c>
      <c r="G13" s="102">
        <v>179408</v>
      </c>
    </row>
    <row r="14" spans="1:8" x14ac:dyDescent="0.25">
      <c r="A14" s="322"/>
      <c r="B14" s="322"/>
      <c r="C14" s="323" t="s">
        <v>136</v>
      </c>
      <c r="D14" s="323" t="s">
        <v>138</v>
      </c>
      <c r="E14" s="102">
        <v>53800</v>
      </c>
      <c r="F14" s="102">
        <v>53800</v>
      </c>
      <c r="G14" s="102">
        <v>0</v>
      </c>
    </row>
    <row r="15" spans="1:8" x14ac:dyDescent="0.25">
      <c r="A15" s="322"/>
      <c r="B15" s="322">
        <v>64</v>
      </c>
      <c r="C15" s="323"/>
      <c r="D15" s="323" t="s">
        <v>139</v>
      </c>
      <c r="E15" s="102"/>
      <c r="F15" s="102"/>
      <c r="G15" s="102"/>
    </row>
    <row r="16" spans="1:8" ht="25.5" x14ac:dyDescent="0.25">
      <c r="A16" s="322"/>
      <c r="B16" s="324">
        <v>65</v>
      </c>
      <c r="C16" s="323"/>
      <c r="D16" s="325" t="s">
        <v>140</v>
      </c>
      <c r="E16" s="102">
        <v>25760</v>
      </c>
      <c r="F16" s="102">
        <v>25760</v>
      </c>
      <c r="G16" s="102">
        <v>0</v>
      </c>
    </row>
    <row r="17" spans="1:7" x14ac:dyDescent="0.25">
      <c r="A17" s="322"/>
      <c r="B17" s="324"/>
      <c r="C17" s="323" t="s">
        <v>141</v>
      </c>
      <c r="D17" s="323" t="s">
        <v>142</v>
      </c>
      <c r="E17" s="102">
        <v>25760</v>
      </c>
      <c r="F17" s="102">
        <v>25760</v>
      </c>
      <c r="G17" s="102">
        <v>0</v>
      </c>
    </row>
    <row r="18" spans="1:7" ht="38.25" x14ac:dyDescent="0.25">
      <c r="A18" s="322"/>
      <c r="B18" s="324">
        <v>66</v>
      </c>
      <c r="C18" s="323"/>
      <c r="D18" s="325" t="s">
        <v>143</v>
      </c>
      <c r="E18" s="102">
        <v>9000</v>
      </c>
      <c r="F18" s="102">
        <v>9000</v>
      </c>
      <c r="G18" s="102">
        <v>0</v>
      </c>
    </row>
    <row r="19" spans="1:7" x14ac:dyDescent="0.25">
      <c r="A19" s="322"/>
      <c r="B19" s="324"/>
      <c r="C19" s="323" t="s">
        <v>144</v>
      </c>
      <c r="D19" s="323" t="s">
        <v>145</v>
      </c>
      <c r="E19" s="102">
        <v>9000</v>
      </c>
      <c r="F19" s="102">
        <v>9000</v>
      </c>
      <c r="G19" s="102">
        <v>0</v>
      </c>
    </row>
    <row r="20" spans="1:7" ht="38.25" x14ac:dyDescent="0.25">
      <c r="A20" s="322"/>
      <c r="B20" s="322">
        <v>67</v>
      </c>
      <c r="C20" s="323"/>
      <c r="D20" s="321" t="s">
        <v>146</v>
      </c>
      <c r="E20" s="102">
        <f>SUM(E21:E22)</f>
        <v>93237</v>
      </c>
      <c r="F20" s="102">
        <f>SUM(F21:F22)</f>
        <v>126302.39999999999</v>
      </c>
      <c r="G20" s="102">
        <f>SUM(G21:G22)</f>
        <v>33065.4</v>
      </c>
    </row>
    <row r="21" spans="1:7" ht="25.5" x14ac:dyDescent="0.25">
      <c r="A21" s="322"/>
      <c r="B21" s="322"/>
      <c r="C21" s="323" t="s">
        <v>147</v>
      </c>
      <c r="D21" s="325" t="s">
        <v>148</v>
      </c>
      <c r="E21" s="102">
        <v>93237</v>
      </c>
      <c r="F21" s="102">
        <v>113302.39999999999</v>
      </c>
      <c r="G21" s="102">
        <v>20065.400000000001</v>
      </c>
    </row>
    <row r="22" spans="1:7" x14ac:dyDescent="0.25">
      <c r="A22" s="322"/>
      <c r="B22" s="322"/>
      <c r="C22" s="323" t="s">
        <v>193</v>
      </c>
      <c r="D22" s="325" t="s">
        <v>99</v>
      </c>
      <c r="E22" s="102">
        <v>0</v>
      </c>
      <c r="F22" s="102">
        <v>13000</v>
      </c>
      <c r="G22" s="102">
        <v>13000</v>
      </c>
    </row>
    <row r="23" spans="1:7" ht="25.5" x14ac:dyDescent="0.25">
      <c r="A23" s="326">
        <v>7</v>
      </c>
      <c r="B23" s="326"/>
      <c r="C23" s="326"/>
      <c r="D23" s="327" t="s">
        <v>150</v>
      </c>
      <c r="E23" s="102">
        <v>0</v>
      </c>
      <c r="F23" s="102">
        <v>0</v>
      </c>
      <c r="G23" s="102">
        <v>0</v>
      </c>
    </row>
    <row r="24" spans="1:7" ht="38.25" x14ac:dyDescent="0.25">
      <c r="A24" s="321"/>
      <c r="B24" s="321">
        <v>72</v>
      </c>
      <c r="C24" s="321"/>
      <c r="D24" s="328" t="s">
        <v>151</v>
      </c>
      <c r="E24" s="102">
        <v>0</v>
      </c>
      <c r="F24" s="102">
        <v>0</v>
      </c>
      <c r="G24" s="329">
        <v>0</v>
      </c>
    </row>
    <row r="25" spans="1:7" x14ac:dyDescent="0.25">
      <c r="A25" s="321"/>
      <c r="B25" s="321"/>
      <c r="C25" s="323"/>
      <c r="D25" s="323"/>
      <c r="E25" s="102"/>
      <c r="F25" s="102"/>
      <c r="G25" s="329"/>
    </row>
    <row r="26" spans="1:7" x14ac:dyDescent="0.25">
      <c r="A26" s="330"/>
      <c r="B26" s="330"/>
      <c r="C26" s="331"/>
      <c r="D26" s="331"/>
      <c r="E26" s="332"/>
      <c r="F26" s="332"/>
      <c r="G26" s="333"/>
    </row>
    <row r="27" spans="1:7" x14ac:dyDescent="0.25">
      <c r="A27" s="330"/>
      <c r="B27" s="330"/>
      <c r="C27" s="331"/>
      <c r="D27" s="331"/>
      <c r="E27" s="332"/>
      <c r="F27" s="332"/>
      <c r="G27" s="333"/>
    </row>
    <row r="28" spans="1:7" x14ac:dyDescent="0.25">
      <c r="A28" s="330"/>
      <c r="B28" s="330"/>
      <c r="C28" s="331"/>
      <c r="D28" s="331"/>
      <c r="E28" s="332"/>
      <c r="F28" s="332"/>
      <c r="G28" s="333"/>
    </row>
    <row r="29" spans="1:7" x14ac:dyDescent="0.25">
      <c r="A29" s="330"/>
      <c r="B29" s="330"/>
      <c r="C29" s="331"/>
      <c r="D29" s="331"/>
      <c r="E29" s="332"/>
      <c r="F29" s="332"/>
      <c r="G29" s="333"/>
    </row>
    <row r="30" spans="1:7" x14ac:dyDescent="0.25">
      <c r="A30" s="330"/>
      <c r="B30" s="330"/>
      <c r="C30" s="331"/>
      <c r="D30" s="331"/>
      <c r="E30" s="332"/>
      <c r="F30" s="332"/>
      <c r="G30" s="333"/>
    </row>
    <row r="31" spans="1:7" x14ac:dyDescent="0.25">
      <c r="A31" s="330"/>
      <c r="B31" s="330"/>
      <c r="C31" s="331"/>
      <c r="D31" s="331"/>
      <c r="E31" s="332"/>
      <c r="F31" s="332"/>
      <c r="G31" s="333"/>
    </row>
    <row r="32" spans="1:7" x14ac:dyDescent="0.25">
      <c r="A32" s="330"/>
      <c r="B32" s="330"/>
      <c r="C32" s="331"/>
      <c r="D32" s="331"/>
      <c r="E32" s="332"/>
      <c r="F32" s="332"/>
      <c r="G32" s="333"/>
    </row>
    <row r="33" spans="1:8" x14ac:dyDescent="0.25">
      <c r="A33" s="330"/>
      <c r="B33" s="330"/>
      <c r="C33" s="331"/>
      <c r="D33" s="331"/>
      <c r="E33" s="332"/>
      <c r="F33" s="332"/>
      <c r="G33" s="333"/>
    </row>
    <row r="34" spans="1:8" x14ac:dyDescent="0.25">
      <c r="A34" s="330"/>
      <c r="B34" s="330"/>
      <c r="C34" s="331"/>
      <c r="D34" s="331"/>
      <c r="E34" s="332"/>
      <c r="F34" s="332"/>
      <c r="G34" s="333"/>
    </row>
    <row r="35" spans="1:8" x14ac:dyDescent="0.25">
      <c r="A35" s="330"/>
      <c r="B35" s="330"/>
      <c r="C35" s="331"/>
      <c r="D35" s="331"/>
      <c r="E35" s="332"/>
      <c r="F35" s="332"/>
      <c r="G35" s="333"/>
    </row>
    <row r="36" spans="1:8" ht="15.75" x14ac:dyDescent="0.25">
      <c r="A36" s="193" t="s">
        <v>1</v>
      </c>
      <c r="B36" s="318"/>
      <c r="C36" s="318"/>
      <c r="D36" s="318"/>
      <c r="E36" s="318"/>
      <c r="F36" s="318"/>
      <c r="G36" s="318"/>
    </row>
    <row r="37" spans="1:8" ht="18" x14ac:dyDescent="0.25">
      <c r="A37" s="1"/>
      <c r="B37" s="1"/>
      <c r="C37" s="1"/>
      <c r="D37" s="1"/>
      <c r="E37" s="1"/>
      <c r="F37" s="2"/>
      <c r="G37" s="2"/>
    </row>
    <row r="38" spans="1:8" ht="25.5" x14ac:dyDescent="0.25">
      <c r="A38" s="6" t="s">
        <v>127</v>
      </c>
      <c r="B38" s="5" t="s">
        <v>128</v>
      </c>
      <c r="C38" s="5" t="s">
        <v>129</v>
      </c>
      <c r="D38" s="5" t="s">
        <v>152</v>
      </c>
      <c r="E38" s="6" t="s">
        <v>131</v>
      </c>
      <c r="F38" s="348" t="s">
        <v>189</v>
      </c>
      <c r="G38" s="348" t="s">
        <v>190</v>
      </c>
    </row>
    <row r="39" spans="1:8" x14ac:dyDescent="0.25">
      <c r="A39" s="6"/>
      <c r="B39" s="5"/>
      <c r="C39" s="5"/>
      <c r="D39" s="5" t="s">
        <v>153</v>
      </c>
      <c r="E39" s="319">
        <f>SUM(E40+E59)</f>
        <v>1357898</v>
      </c>
      <c r="F39" s="319">
        <f>SUM(F40+F59)</f>
        <v>1626744.4</v>
      </c>
      <c r="G39" s="319">
        <f>SUM(G40+G59)</f>
        <v>212473.4</v>
      </c>
    </row>
    <row r="40" spans="1:8" x14ac:dyDescent="0.25">
      <c r="A40" s="320">
        <v>3</v>
      </c>
      <c r="B40" s="320"/>
      <c r="C40" s="320"/>
      <c r="D40" s="320" t="s">
        <v>2</v>
      </c>
      <c r="E40" s="334">
        <f>SUM(E41+E44+E50+E54+E57)</f>
        <v>1348898</v>
      </c>
      <c r="F40" s="334">
        <f>SUM(F41+F44+F50+F54+F57)</f>
        <v>1592669.4</v>
      </c>
      <c r="G40" s="334">
        <f>SUM(G41+G44+G50+G54+G57)</f>
        <v>187398.39999999999</v>
      </c>
      <c r="H40" s="335"/>
    </row>
    <row r="41" spans="1:8" x14ac:dyDescent="0.25">
      <c r="A41" s="320"/>
      <c r="B41" s="321">
        <v>31</v>
      </c>
      <c r="C41" s="321"/>
      <c r="D41" s="321" t="s">
        <v>3</v>
      </c>
      <c r="E41" s="334">
        <f>SUM(E42:E43)</f>
        <v>1106633</v>
      </c>
      <c r="F41" s="334">
        <f>SUM(F42:F43)</f>
        <v>1285369</v>
      </c>
      <c r="G41" s="334">
        <f>SUM(G42:G43)</f>
        <v>178736</v>
      </c>
    </row>
    <row r="42" spans="1:8" x14ac:dyDescent="0.25">
      <c r="A42" s="322"/>
      <c r="B42" s="322"/>
      <c r="C42" s="323" t="s">
        <v>147</v>
      </c>
      <c r="D42" s="323" t="s">
        <v>0</v>
      </c>
      <c r="E42" s="102">
        <v>28879</v>
      </c>
      <c r="F42" s="102">
        <v>28879</v>
      </c>
      <c r="G42" s="102">
        <v>0</v>
      </c>
    </row>
    <row r="43" spans="1:8" x14ac:dyDescent="0.25">
      <c r="A43" s="322"/>
      <c r="B43" s="322"/>
      <c r="C43" s="323" t="s">
        <v>154</v>
      </c>
      <c r="D43" s="323" t="s">
        <v>155</v>
      </c>
      <c r="E43" s="102">
        <v>1077754</v>
      </c>
      <c r="F43" s="102">
        <v>1256490</v>
      </c>
      <c r="G43" s="102">
        <v>178736</v>
      </c>
    </row>
    <row r="44" spans="1:8" x14ac:dyDescent="0.25">
      <c r="A44" s="324"/>
      <c r="B44" s="324">
        <v>32</v>
      </c>
      <c r="C44" s="336"/>
      <c r="D44" s="324" t="s">
        <v>8</v>
      </c>
      <c r="E44" s="334">
        <f>SUM(E46:E49)</f>
        <v>206565</v>
      </c>
      <c r="F44" s="334">
        <f>SUM(F45:F49)</f>
        <v>271350.40000000002</v>
      </c>
      <c r="G44" s="334">
        <f>SUM(G45:G49)</f>
        <v>8412.4</v>
      </c>
      <c r="H44" s="335"/>
    </row>
    <row r="45" spans="1:8" x14ac:dyDescent="0.25">
      <c r="A45" s="324"/>
      <c r="B45" s="324"/>
      <c r="C45" s="323" t="s">
        <v>194</v>
      </c>
      <c r="D45" s="323" t="s">
        <v>195</v>
      </c>
      <c r="E45" s="102">
        <v>56373</v>
      </c>
      <c r="F45" s="102">
        <v>59785</v>
      </c>
      <c r="G45" s="102">
        <v>3412</v>
      </c>
      <c r="H45" s="335"/>
    </row>
    <row r="46" spans="1:8" x14ac:dyDescent="0.25">
      <c r="A46" s="322"/>
      <c r="B46" s="322"/>
      <c r="C46" s="323" t="s">
        <v>147</v>
      </c>
      <c r="D46" s="323" t="s">
        <v>0</v>
      </c>
      <c r="E46" s="102">
        <v>6985</v>
      </c>
      <c r="F46" s="102">
        <v>11313.4</v>
      </c>
      <c r="G46" s="102">
        <v>4328.3999999999996</v>
      </c>
      <c r="H46" s="337"/>
    </row>
    <row r="47" spans="1:8" x14ac:dyDescent="0.25">
      <c r="A47" s="322"/>
      <c r="B47" s="322"/>
      <c r="C47" s="323" t="s">
        <v>144</v>
      </c>
      <c r="D47" s="323" t="s">
        <v>156</v>
      </c>
      <c r="E47" s="102">
        <v>8800</v>
      </c>
      <c r="F47" s="102">
        <v>8800</v>
      </c>
      <c r="G47" s="102">
        <v>0</v>
      </c>
    </row>
    <row r="48" spans="1:8" x14ac:dyDescent="0.25">
      <c r="A48" s="322"/>
      <c r="B48" s="322"/>
      <c r="C48" s="323" t="s">
        <v>141</v>
      </c>
      <c r="D48" s="323" t="s">
        <v>142</v>
      </c>
      <c r="E48" s="102">
        <v>25760</v>
      </c>
      <c r="F48" s="102">
        <v>25760</v>
      </c>
      <c r="G48" s="102">
        <v>0</v>
      </c>
    </row>
    <row r="49" spans="1:8" x14ac:dyDescent="0.25">
      <c r="A49" s="322"/>
      <c r="B49" s="322"/>
      <c r="C49" s="323" t="s">
        <v>136</v>
      </c>
      <c r="D49" s="323" t="s">
        <v>155</v>
      </c>
      <c r="E49" s="102">
        <v>165020</v>
      </c>
      <c r="F49" s="102">
        <v>165692</v>
      </c>
      <c r="G49" s="102">
        <v>672</v>
      </c>
    </row>
    <row r="50" spans="1:8" x14ac:dyDescent="0.25">
      <c r="A50" s="322"/>
      <c r="B50" s="324">
        <v>34</v>
      </c>
      <c r="C50" s="323"/>
      <c r="D50" s="336" t="s">
        <v>30</v>
      </c>
      <c r="E50" s="334">
        <f>SUM(E51:E53)</f>
        <v>1200</v>
      </c>
      <c r="F50" s="334">
        <f>SUM(F51:F53)</f>
        <v>1450</v>
      </c>
      <c r="G50" s="334">
        <f>SUM(G51:G53)</f>
        <v>250</v>
      </c>
    </row>
    <row r="51" spans="1:8" x14ac:dyDescent="0.25">
      <c r="A51" s="322"/>
      <c r="B51" s="324"/>
      <c r="C51" s="323" t="s">
        <v>147</v>
      </c>
      <c r="D51" s="323" t="s">
        <v>0</v>
      </c>
      <c r="E51" s="102">
        <v>1000</v>
      </c>
      <c r="F51" s="102">
        <v>1250</v>
      </c>
      <c r="G51" s="102">
        <v>250</v>
      </c>
    </row>
    <row r="52" spans="1:8" x14ac:dyDescent="0.25">
      <c r="A52" s="322"/>
      <c r="B52" s="324"/>
      <c r="C52" s="323" t="s">
        <v>144</v>
      </c>
      <c r="D52" s="323" t="s">
        <v>156</v>
      </c>
      <c r="E52" s="102">
        <v>200</v>
      </c>
      <c r="F52" s="102">
        <v>200</v>
      </c>
      <c r="G52" s="102">
        <v>0</v>
      </c>
    </row>
    <row r="53" spans="1:8" x14ac:dyDescent="0.25">
      <c r="A53" s="322"/>
      <c r="B53" s="324"/>
      <c r="C53" s="323" t="s">
        <v>141</v>
      </c>
      <c r="D53" s="323" t="s">
        <v>142</v>
      </c>
      <c r="E53" s="102">
        <v>0</v>
      </c>
      <c r="F53" s="102">
        <v>0</v>
      </c>
      <c r="G53" s="102">
        <v>0</v>
      </c>
    </row>
    <row r="54" spans="1:8" ht="38.25" x14ac:dyDescent="0.25">
      <c r="A54" s="324"/>
      <c r="B54" s="324">
        <v>37</v>
      </c>
      <c r="C54" s="336"/>
      <c r="D54" s="338" t="s">
        <v>157</v>
      </c>
      <c r="E54" s="334">
        <f>SUM(E55:E56)</f>
        <v>34500</v>
      </c>
      <c r="F54" s="334">
        <f>SUM(F55:F56)</f>
        <v>34500</v>
      </c>
      <c r="G54" s="334">
        <f>SUM(G55:G56)</f>
        <v>0</v>
      </c>
      <c r="H54" s="335"/>
    </row>
    <row r="55" spans="1:8" x14ac:dyDescent="0.25">
      <c r="A55" s="322"/>
      <c r="B55" s="322"/>
      <c r="C55" s="323" t="s">
        <v>154</v>
      </c>
      <c r="D55" s="325" t="s">
        <v>155</v>
      </c>
      <c r="E55" s="102">
        <v>34500</v>
      </c>
      <c r="F55" s="102">
        <v>34500</v>
      </c>
      <c r="G55" s="102">
        <v>0</v>
      </c>
      <c r="H55" s="339"/>
    </row>
    <row r="56" spans="1:8" x14ac:dyDescent="0.25">
      <c r="A56" s="322"/>
      <c r="B56" s="324"/>
      <c r="C56" s="323" t="s">
        <v>149</v>
      </c>
      <c r="D56" s="323" t="s">
        <v>38</v>
      </c>
      <c r="E56" s="102">
        <v>0</v>
      </c>
      <c r="F56" s="102">
        <v>0</v>
      </c>
      <c r="G56" s="102">
        <v>0</v>
      </c>
    </row>
    <row r="57" spans="1:8" x14ac:dyDescent="0.25">
      <c r="A57" s="324"/>
      <c r="B57" s="324">
        <v>38</v>
      </c>
      <c r="C57" s="336"/>
      <c r="D57" s="336" t="s">
        <v>68</v>
      </c>
      <c r="E57" s="334">
        <v>0</v>
      </c>
      <c r="F57" s="334">
        <v>0</v>
      </c>
      <c r="G57" s="334">
        <v>0</v>
      </c>
    </row>
    <row r="58" spans="1:8" x14ac:dyDescent="0.25">
      <c r="A58" s="322"/>
      <c r="B58" s="324"/>
      <c r="C58" s="323" t="s">
        <v>158</v>
      </c>
      <c r="D58" s="323" t="s">
        <v>142</v>
      </c>
      <c r="E58" s="102">
        <v>0</v>
      </c>
      <c r="F58" s="102">
        <v>0</v>
      </c>
      <c r="G58" s="102">
        <v>0</v>
      </c>
    </row>
    <row r="59" spans="1:8" ht="25.5" x14ac:dyDescent="0.25">
      <c r="A59" s="326">
        <v>4</v>
      </c>
      <c r="B59" s="326"/>
      <c r="C59" s="326"/>
      <c r="D59" s="327" t="s">
        <v>4</v>
      </c>
      <c r="E59" s="334">
        <f>SUM(E60+E64)</f>
        <v>9000</v>
      </c>
      <c r="F59" s="334">
        <f>SUM(F60)</f>
        <v>34075</v>
      </c>
      <c r="G59" s="334">
        <f>SUM(G60)</f>
        <v>25075</v>
      </c>
      <c r="H59" s="335"/>
    </row>
    <row r="60" spans="1:8" ht="38.25" x14ac:dyDescent="0.25">
      <c r="A60" s="321"/>
      <c r="B60" s="321">
        <v>42</v>
      </c>
      <c r="C60" s="321"/>
      <c r="D60" s="328" t="s">
        <v>10</v>
      </c>
      <c r="E60" s="102">
        <f>SUM(E61:E63)</f>
        <v>9000</v>
      </c>
      <c r="F60" s="102">
        <f>SUM(F61:F63)</f>
        <v>34075</v>
      </c>
      <c r="G60" s="329">
        <f>SUM(G61:G63)</f>
        <v>25075</v>
      </c>
    </row>
    <row r="61" spans="1:8" x14ac:dyDescent="0.25">
      <c r="A61" s="321"/>
      <c r="B61" s="321"/>
      <c r="C61" s="323" t="s">
        <v>147</v>
      </c>
      <c r="D61" s="323" t="s">
        <v>0</v>
      </c>
      <c r="E61" s="102">
        <v>0</v>
      </c>
      <c r="F61" s="102">
        <v>25075</v>
      </c>
      <c r="G61" s="329">
        <v>25075</v>
      </c>
    </row>
    <row r="62" spans="1:8" x14ac:dyDescent="0.25">
      <c r="A62" s="321"/>
      <c r="B62" s="321"/>
      <c r="C62" s="323" t="s">
        <v>141</v>
      </c>
      <c r="D62" s="323" t="s">
        <v>142</v>
      </c>
      <c r="E62" s="102">
        <v>0</v>
      </c>
      <c r="F62" s="102">
        <v>0</v>
      </c>
      <c r="G62" s="329">
        <v>0</v>
      </c>
    </row>
    <row r="63" spans="1:8" x14ac:dyDescent="0.25">
      <c r="A63" s="321"/>
      <c r="B63" s="321"/>
      <c r="C63" s="323" t="s">
        <v>154</v>
      </c>
      <c r="D63" s="323" t="s">
        <v>155</v>
      </c>
      <c r="E63" s="102">
        <v>9000</v>
      </c>
      <c r="F63" s="102">
        <v>9000</v>
      </c>
      <c r="G63" s="329">
        <v>0</v>
      </c>
    </row>
    <row r="64" spans="1:8" ht="25.5" x14ac:dyDescent="0.25">
      <c r="A64" s="321"/>
      <c r="B64" s="321">
        <v>45</v>
      </c>
      <c r="C64" s="321"/>
      <c r="D64" s="328" t="s">
        <v>4</v>
      </c>
      <c r="E64" s="102">
        <v>0</v>
      </c>
      <c r="F64" s="102">
        <f>SUM(F65:F65)</f>
        <v>0</v>
      </c>
      <c r="G64" s="329">
        <f>SUM(G65:G65)</f>
        <v>0</v>
      </c>
    </row>
    <row r="65" spans="1:7" x14ac:dyDescent="0.25">
      <c r="A65" s="321"/>
      <c r="B65" s="321"/>
      <c r="C65" s="323" t="s">
        <v>147</v>
      </c>
      <c r="D65" s="323" t="s">
        <v>0</v>
      </c>
      <c r="E65" s="102">
        <v>0</v>
      </c>
      <c r="F65" s="102">
        <v>0</v>
      </c>
      <c r="G65" s="329">
        <v>0</v>
      </c>
    </row>
  </sheetData>
  <mergeCells count="5">
    <mergeCell ref="A1:H1"/>
    <mergeCell ref="A3:G3"/>
    <mergeCell ref="A5:G5"/>
    <mergeCell ref="A7:G7"/>
    <mergeCell ref="A36:G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H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5" customHeight="1" x14ac:dyDescent="0.25">
      <c r="A1" s="193" t="s">
        <v>191</v>
      </c>
      <c r="B1" s="193"/>
      <c r="C1" s="193"/>
      <c r="D1" s="193"/>
      <c r="E1" s="193"/>
      <c r="F1" s="193"/>
      <c r="G1" s="193"/>
      <c r="H1" s="193"/>
    </row>
    <row r="2" spans="1:8" ht="18" x14ac:dyDescent="0.25">
      <c r="A2" s="1"/>
      <c r="B2" s="1"/>
      <c r="C2" s="1"/>
      <c r="D2" s="1"/>
    </row>
    <row r="3" spans="1:8" ht="15.75" x14ac:dyDescent="0.25">
      <c r="A3" s="193" t="s">
        <v>102</v>
      </c>
      <c r="B3" s="193"/>
      <c r="C3" s="317"/>
      <c r="D3" s="317"/>
    </row>
    <row r="4" spans="1:8" ht="18" x14ac:dyDescent="0.25">
      <c r="A4" s="1"/>
      <c r="B4" s="1"/>
      <c r="C4" s="2"/>
      <c r="D4" s="2"/>
    </row>
    <row r="5" spans="1:8" ht="15.75" x14ac:dyDescent="0.25">
      <c r="A5" s="193" t="s">
        <v>125</v>
      </c>
      <c r="B5" s="194"/>
      <c r="C5" s="194"/>
      <c r="D5" s="194"/>
    </row>
    <row r="6" spans="1:8" ht="18" x14ac:dyDescent="0.25">
      <c r="A6" s="1"/>
      <c r="B6" s="1"/>
      <c r="C6" s="2"/>
      <c r="D6" s="2"/>
    </row>
    <row r="7" spans="1:8" ht="15.75" x14ac:dyDescent="0.25">
      <c r="A7" s="193" t="s">
        <v>159</v>
      </c>
      <c r="B7" s="318"/>
      <c r="C7" s="318"/>
      <c r="D7" s="318"/>
    </row>
    <row r="8" spans="1:8" ht="18" x14ac:dyDescent="0.25">
      <c r="A8" s="1"/>
      <c r="B8" s="1"/>
      <c r="C8" s="2"/>
      <c r="D8" s="2"/>
    </row>
    <row r="9" spans="1:8" ht="25.5" x14ac:dyDescent="0.25">
      <c r="A9" s="6" t="s">
        <v>160</v>
      </c>
      <c r="B9" s="6" t="s">
        <v>131</v>
      </c>
      <c r="C9" s="348" t="s">
        <v>189</v>
      </c>
      <c r="D9" s="348" t="s">
        <v>190</v>
      </c>
    </row>
    <row r="10" spans="1:8" x14ac:dyDescent="0.25">
      <c r="A10" s="320" t="s">
        <v>161</v>
      </c>
      <c r="B10" s="4"/>
      <c r="C10" s="4"/>
      <c r="D10" s="4"/>
    </row>
    <row r="11" spans="1:8" x14ac:dyDescent="0.25">
      <c r="A11" s="320" t="s">
        <v>162</v>
      </c>
      <c r="B11" s="4"/>
      <c r="C11" s="4"/>
      <c r="D11" s="4"/>
    </row>
    <row r="12" spans="1:8" ht="25.5" x14ac:dyDescent="0.25">
      <c r="A12" s="325" t="s">
        <v>163</v>
      </c>
      <c r="B12" s="4"/>
      <c r="C12" s="4"/>
      <c r="D12" s="4"/>
    </row>
    <row r="13" spans="1:8" x14ac:dyDescent="0.25">
      <c r="A13" s="340" t="s">
        <v>164</v>
      </c>
      <c r="B13" s="4"/>
      <c r="C13" s="4"/>
      <c r="D13" s="4"/>
    </row>
    <row r="14" spans="1:8" x14ac:dyDescent="0.25">
      <c r="A14" s="320" t="s">
        <v>165</v>
      </c>
      <c r="B14" s="4"/>
      <c r="C14" s="4"/>
      <c r="D14" s="341"/>
    </row>
    <row r="15" spans="1:8" ht="25.5" x14ac:dyDescent="0.25">
      <c r="A15" s="342" t="s">
        <v>166</v>
      </c>
      <c r="B15" s="4"/>
      <c r="C15" s="4"/>
      <c r="D15" s="341"/>
    </row>
    <row r="16" spans="1:8" x14ac:dyDescent="0.25">
      <c r="A16" s="343" t="s">
        <v>167</v>
      </c>
      <c r="B16" s="344"/>
      <c r="C16" s="344"/>
      <c r="D16" s="344"/>
    </row>
    <row r="17" spans="1:4" x14ac:dyDescent="0.25">
      <c r="A17" s="344" t="s">
        <v>168</v>
      </c>
      <c r="B17" s="344"/>
      <c r="C17" s="344"/>
      <c r="D17" s="344"/>
    </row>
    <row r="18" spans="1:4" x14ac:dyDescent="0.25">
      <c r="A18" s="344" t="s">
        <v>169</v>
      </c>
      <c r="B18" s="345">
        <v>1414271</v>
      </c>
      <c r="C18" s="345">
        <v>1626744.4</v>
      </c>
      <c r="D18" s="345">
        <v>212473.4</v>
      </c>
    </row>
    <row r="19" spans="1:4" x14ac:dyDescent="0.25">
      <c r="A19" s="344" t="s">
        <v>170</v>
      </c>
      <c r="B19" s="345">
        <v>0</v>
      </c>
      <c r="C19" s="345">
        <v>0</v>
      </c>
      <c r="D19" s="345">
        <v>0</v>
      </c>
    </row>
    <row r="20" spans="1:4" x14ac:dyDescent="0.25">
      <c r="A20" s="344"/>
      <c r="B20" s="344"/>
      <c r="C20" s="344"/>
      <c r="D20" s="344"/>
    </row>
  </sheetData>
  <mergeCells count="4">
    <mergeCell ref="A1:H1"/>
    <mergeCell ref="A3:D3"/>
    <mergeCell ref="A5:D5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7" sqref="F7: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39.75" customHeight="1" x14ac:dyDescent="0.25">
      <c r="A1" s="193" t="s">
        <v>196</v>
      </c>
      <c r="B1" s="193"/>
      <c r="C1" s="193"/>
      <c r="D1" s="193"/>
      <c r="E1" s="193"/>
      <c r="F1" s="193"/>
      <c r="G1" s="193"/>
      <c r="H1" s="193"/>
    </row>
    <row r="2" spans="1:8" ht="18" x14ac:dyDescent="0.25">
      <c r="A2" s="1"/>
      <c r="B2" s="1"/>
      <c r="C2" s="1"/>
      <c r="D2" s="1"/>
      <c r="E2" s="1"/>
      <c r="F2" s="1"/>
      <c r="G2" s="1"/>
    </row>
    <row r="3" spans="1:8" ht="15.75" x14ac:dyDescent="0.25">
      <c r="A3" s="193" t="s">
        <v>102</v>
      </c>
      <c r="B3" s="193"/>
      <c r="C3" s="193"/>
      <c r="D3" s="193"/>
      <c r="E3" s="193"/>
      <c r="F3" s="317"/>
      <c r="G3" s="317"/>
    </row>
    <row r="4" spans="1:8" ht="18" x14ac:dyDescent="0.25">
      <c r="A4" s="1"/>
      <c r="B4" s="1"/>
      <c r="C4" s="1"/>
      <c r="D4" s="1"/>
      <c r="E4" s="1"/>
      <c r="F4" s="2"/>
      <c r="G4" s="2"/>
    </row>
    <row r="5" spans="1:8" ht="15.75" x14ac:dyDescent="0.25">
      <c r="A5" s="193" t="s">
        <v>171</v>
      </c>
      <c r="B5" s="194"/>
      <c r="C5" s="194"/>
      <c r="D5" s="194"/>
      <c r="E5" s="194"/>
      <c r="F5" s="194"/>
      <c r="G5" s="194"/>
    </row>
    <row r="6" spans="1:8" ht="18" x14ac:dyDescent="0.25">
      <c r="A6" s="1"/>
      <c r="B6" s="1"/>
      <c r="C6" s="1"/>
      <c r="D6" s="1"/>
      <c r="E6" s="1"/>
      <c r="F6" s="2"/>
      <c r="G6" s="2"/>
    </row>
    <row r="7" spans="1:8" ht="25.5" x14ac:dyDescent="0.25">
      <c r="A7" s="6" t="s">
        <v>127</v>
      </c>
      <c r="B7" s="5" t="s">
        <v>128</v>
      </c>
      <c r="C7" s="5" t="s">
        <v>129</v>
      </c>
      <c r="D7" s="5" t="s">
        <v>172</v>
      </c>
      <c r="E7" s="6" t="s">
        <v>131</v>
      </c>
      <c r="F7" s="348" t="s">
        <v>189</v>
      </c>
      <c r="G7" s="348" t="s">
        <v>190</v>
      </c>
    </row>
    <row r="8" spans="1:8" ht="25.5" x14ac:dyDescent="0.25">
      <c r="A8" s="320">
        <v>8</v>
      </c>
      <c r="B8" s="320"/>
      <c r="C8" s="320"/>
      <c r="D8" s="320" t="s">
        <v>173</v>
      </c>
      <c r="E8" s="4">
        <v>0</v>
      </c>
      <c r="F8" s="4">
        <v>0</v>
      </c>
      <c r="G8" s="4">
        <v>0</v>
      </c>
    </row>
    <row r="9" spans="1:8" x14ac:dyDescent="0.25">
      <c r="A9" s="320"/>
      <c r="B9" s="321">
        <v>84</v>
      </c>
      <c r="C9" s="321"/>
      <c r="D9" s="321" t="s">
        <v>174</v>
      </c>
      <c r="E9" s="4"/>
      <c r="F9" s="4"/>
      <c r="G9" s="4"/>
    </row>
    <row r="10" spans="1:8" ht="25.5" x14ac:dyDescent="0.25">
      <c r="A10" s="322"/>
      <c r="B10" s="322"/>
      <c r="C10" s="323">
        <v>81</v>
      </c>
      <c r="D10" s="325" t="s">
        <v>175</v>
      </c>
      <c r="E10" s="4"/>
      <c r="F10" s="4"/>
      <c r="G10" s="4"/>
    </row>
    <row r="11" spans="1:8" ht="25.5" x14ac:dyDescent="0.25">
      <c r="A11" s="326">
        <v>5</v>
      </c>
      <c r="B11" s="326"/>
      <c r="C11" s="326"/>
      <c r="D11" s="327" t="s">
        <v>176</v>
      </c>
      <c r="E11" s="4">
        <v>0</v>
      </c>
      <c r="F11" s="4">
        <v>0</v>
      </c>
      <c r="G11" s="4">
        <v>0</v>
      </c>
    </row>
    <row r="12" spans="1:8" ht="25.5" x14ac:dyDescent="0.25">
      <c r="A12" s="321"/>
      <c r="B12" s="321">
        <v>54</v>
      </c>
      <c r="C12" s="321"/>
      <c r="D12" s="328" t="s">
        <v>177</v>
      </c>
      <c r="E12" s="4"/>
      <c r="F12" s="4"/>
      <c r="G12" s="341"/>
    </row>
    <row r="13" spans="1:8" x14ac:dyDescent="0.25">
      <c r="A13" s="321"/>
      <c r="B13" s="321"/>
      <c r="C13" s="323">
        <v>11</v>
      </c>
      <c r="D13" s="323" t="s">
        <v>0</v>
      </c>
      <c r="E13" s="4"/>
      <c r="F13" s="4"/>
      <c r="G13" s="341"/>
    </row>
    <row r="14" spans="1:8" x14ac:dyDescent="0.25">
      <c r="A14" s="321"/>
      <c r="B14" s="321"/>
      <c r="C14" s="323">
        <v>31</v>
      </c>
      <c r="D14" s="323" t="s">
        <v>156</v>
      </c>
      <c r="E14" s="4"/>
      <c r="F14" s="4"/>
      <c r="G14" s="341"/>
    </row>
    <row r="15" spans="1:8" x14ac:dyDescent="0.25">
      <c r="A15" s="344"/>
      <c r="B15" s="344"/>
      <c r="C15" s="346">
        <v>52</v>
      </c>
      <c r="D15" s="344" t="s">
        <v>178</v>
      </c>
      <c r="E15" s="344"/>
      <c r="F15" s="344"/>
      <c r="G15" s="344"/>
    </row>
    <row r="16" spans="1:8" x14ac:dyDescent="0.25">
      <c r="A16" s="344"/>
      <c r="B16" s="344"/>
      <c r="C16" s="344"/>
      <c r="D16" s="344"/>
      <c r="E16" s="344"/>
      <c r="F16" s="344"/>
      <c r="G16" s="344"/>
    </row>
  </sheetData>
  <mergeCells count="3">
    <mergeCell ref="A1:H1"/>
    <mergeCell ref="A3:G3"/>
    <mergeCell ref="A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4" sqref="B24"/>
    </sheetView>
  </sheetViews>
  <sheetFormatPr defaultRowHeight="15" x14ac:dyDescent="0.25"/>
  <cols>
    <col min="1" max="1" width="29.5703125" customWidth="1"/>
    <col min="2" max="2" width="51.85546875" customWidth="1"/>
    <col min="3" max="3" width="0" hidden="1" customWidth="1"/>
    <col min="4" max="4" width="25.28515625" customWidth="1"/>
    <col min="5" max="5" width="21.28515625" customWidth="1"/>
  </cols>
  <sheetData>
    <row r="1" spans="1:8" ht="33.75" customHeight="1" x14ac:dyDescent="0.25">
      <c r="A1" s="193" t="s">
        <v>90</v>
      </c>
      <c r="B1" s="193"/>
      <c r="C1" s="193"/>
      <c r="D1" s="193"/>
      <c r="E1" s="193"/>
      <c r="F1" s="191"/>
      <c r="G1" s="191"/>
      <c r="H1" s="191"/>
    </row>
    <row r="2" spans="1:8" ht="18" x14ac:dyDescent="0.25">
      <c r="A2" s="258"/>
      <c r="B2" s="258"/>
      <c r="C2" s="258"/>
      <c r="D2" s="258"/>
    </row>
    <row r="3" spans="1:8" ht="15.75" x14ac:dyDescent="0.25">
      <c r="A3" s="259" t="s">
        <v>102</v>
      </c>
      <c r="B3" s="259"/>
      <c r="C3" s="259"/>
      <c r="D3" s="259"/>
    </row>
    <row r="4" spans="1:8" ht="18" x14ac:dyDescent="0.25">
      <c r="A4" s="258"/>
      <c r="B4" s="258"/>
      <c r="C4" s="261"/>
      <c r="D4" s="261"/>
    </row>
    <row r="5" spans="1:8" ht="15.75" x14ac:dyDescent="0.25">
      <c r="A5" s="259" t="s">
        <v>179</v>
      </c>
      <c r="B5" s="259"/>
      <c r="C5" s="259"/>
      <c r="D5" s="259"/>
    </row>
    <row r="6" spans="1:8" ht="18" x14ac:dyDescent="0.25">
      <c r="A6" s="258"/>
      <c r="B6" s="258"/>
      <c r="C6" s="261"/>
      <c r="D6" s="261"/>
    </row>
    <row r="7" spans="1:8" ht="38.25" x14ac:dyDescent="0.25">
      <c r="A7" s="347" t="s">
        <v>180</v>
      </c>
      <c r="B7" s="348" t="s">
        <v>131</v>
      </c>
      <c r="C7" s="348" t="s">
        <v>132</v>
      </c>
      <c r="D7" s="348" t="s">
        <v>189</v>
      </c>
      <c r="E7" s="348" t="s">
        <v>190</v>
      </c>
    </row>
    <row r="8" spans="1:8" x14ac:dyDescent="0.25">
      <c r="A8" s="349" t="s">
        <v>181</v>
      </c>
      <c r="B8" s="4"/>
      <c r="C8" s="4"/>
      <c r="D8" s="4"/>
      <c r="E8" s="344"/>
    </row>
    <row r="9" spans="1:8" ht="38.25" x14ac:dyDescent="0.25">
      <c r="A9" s="349" t="s">
        <v>182</v>
      </c>
      <c r="B9" s="4"/>
      <c r="C9" s="4"/>
      <c r="D9" s="4"/>
      <c r="E9" s="344"/>
    </row>
    <row r="10" spans="1:8" ht="38.25" x14ac:dyDescent="0.25">
      <c r="A10" s="325" t="s">
        <v>183</v>
      </c>
      <c r="B10" s="4"/>
      <c r="C10" s="4"/>
      <c r="D10" s="4"/>
      <c r="E10" s="344"/>
    </row>
    <row r="11" spans="1:8" x14ac:dyDescent="0.25">
      <c r="A11" s="325"/>
      <c r="B11" s="4"/>
      <c r="C11" s="4"/>
      <c r="D11" s="4"/>
      <c r="E11" s="344"/>
    </row>
    <row r="12" spans="1:8" x14ac:dyDescent="0.25">
      <c r="A12" s="349" t="s">
        <v>184</v>
      </c>
      <c r="B12" s="4"/>
      <c r="C12" s="4"/>
      <c r="D12" s="4"/>
      <c r="E12" s="344"/>
    </row>
    <row r="13" spans="1:8" ht="25.5" x14ac:dyDescent="0.25">
      <c r="A13" s="350" t="s">
        <v>185</v>
      </c>
      <c r="B13" s="4"/>
      <c r="C13" s="4"/>
      <c r="D13" s="4"/>
      <c r="E13" s="344"/>
    </row>
    <row r="14" spans="1:8" x14ac:dyDescent="0.25">
      <c r="A14" s="323" t="s">
        <v>186</v>
      </c>
      <c r="B14" s="4"/>
      <c r="C14" s="4"/>
      <c r="D14" s="351"/>
      <c r="E14" s="344"/>
    </row>
    <row r="15" spans="1:8" x14ac:dyDescent="0.25">
      <c r="A15" s="350" t="s">
        <v>187</v>
      </c>
      <c r="B15" s="4"/>
      <c r="C15" s="4"/>
      <c r="D15" s="351"/>
      <c r="E15" s="344"/>
    </row>
    <row r="16" spans="1:8" x14ac:dyDescent="0.25">
      <c r="A16" s="323" t="s">
        <v>188</v>
      </c>
      <c r="B16" s="4"/>
      <c r="C16" s="4"/>
      <c r="D16" s="351"/>
      <c r="E16" s="344"/>
    </row>
  </sheetData>
  <mergeCells count="3">
    <mergeCell ref="A3:D3"/>
    <mergeCell ref="A5:D5"/>
    <mergeCell ref="A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T217"/>
  <sheetViews>
    <sheetView workbookViewId="0">
      <selection sqref="A1:G1"/>
    </sheetView>
  </sheetViews>
  <sheetFormatPr defaultRowHeight="15" x14ac:dyDescent="0.25"/>
  <cols>
    <col min="3" max="3" width="6.140625" customWidth="1"/>
    <col min="4" max="4" width="51.85546875" customWidth="1"/>
    <col min="5" max="5" width="25.28515625" hidden="1" customWidth="1"/>
    <col min="6" max="6" width="25.28515625" customWidth="1"/>
    <col min="7" max="8" width="21.28515625" customWidth="1"/>
  </cols>
  <sheetData>
    <row r="1" spans="1:462" ht="42" customHeight="1" x14ac:dyDescent="0.25">
      <c r="A1" s="193" t="s">
        <v>90</v>
      </c>
      <c r="B1" s="193"/>
      <c r="C1" s="193"/>
      <c r="D1" s="193"/>
      <c r="E1" s="193"/>
      <c r="F1" s="193"/>
      <c r="G1" s="193"/>
    </row>
    <row r="2" spans="1:462" ht="14.25" customHeight="1" x14ac:dyDescent="0.25">
      <c r="A2" s="1"/>
      <c r="B2" s="1"/>
      <c r="C2" s="1"/>
      <c r="D2" s="1"/>
      <c r="E2" s="1"/>
      <c r="F2" s="1"/>
      <c r="G2" s="2"/>
      <c r="H2" s="2"/>
    </row>
    <row r="3" spans="1:462" ht="18" customHeight="1" x14ac:dyDescent="0.25">
      <c r="A3" s="193" t="s">
        <v>5</v>
      </c>
      <c r="B3" s="194"/>
      <c r="C3" s="194"/>
      <c r="D3" s="194"/>
      <c r="E3" s="194"/>
      <c r="F3" s="194"/>
      <c r="G3" s="194"/>
      <c r="H3" s="83"/>
      <c r="I3" s="83"/>
      <c r="J3" s="83"/>
      <c r="K3" s="83"/>
      <c r="L3" s="83"/>
      <c r="M3" s="83"/>
      <c r="N3" s="83"/>
      <c r="O3" s="83"/>
      <c r="P3" s="83"/>
    </row>
    <row r="4" spans="1:462" ht="13.5" customHeight="1" x14ac:dyDescent="0.25">
      <c r="A4" s="1"/>
      <c r="B4" s="1"/>
      <c r="C4" s="1"/>
      <c r="D4" s="1"/>
      <c r="E4" s="1"/>
      <c r="F4" s="1"/>
      <c r="G4" s="2"/>
      <c r="H4" s="2"/>
      <c r="I4" s="83"/>
      <c r="J4" s="83"/>
      <c r="K4" s="83"/>
      <c r="L4" s="83"/>
      <c r="M4" s="83"/>
      <c r="N4" s="83"/>
      <c r="O4" s="83"/>
      <c r="P4" s="83"/>
    </row>
    <row r="5" spans="1:462" ht="39" customHeight="1" x14ac:dyDescent="0.25">
      <c r="A5" s="195" t="s">
        <v>6</v>
      </c>
      <c r="B5" s="196"/>
      <c r="C5" s="197"/>
      <c r="D5" s="5" t="s">
        <v>7</v>
      </c>
      <c r="E5" s="6" t="s">
        <v>9</v>
      </c>
      <c r="F5" s="6" t="s">
        <v>76</v>
      </c>
      <c r="G5" s="6" t="s">
        <v>91</v>
      </c>
      <c r="H5" s="6" t="s">
        <v>101</v>
      </c>
      <c r="I5" s="83"/>
      <c r="J5" s="83"/>
      <c r="K5" s="83"/>
      <c r="L5" s="83"/>
      <c r="M5" s="83"/>
      <c r="N5" s="83"/>
      <c r="O5" s="83"/>
      <c r="P5" s="83"/>
    </row>
    <row r="6" spans="1:462" ht="18" customHeight="1" x14ac:dyDescent="0.25">
      <c r="A6" s="252" t="s">
        <v>74</v>
      </c>
      <c r="B6" s="253"/>
      <c r="C6" s="254"/>
      <c r="D6" s="162"/>
      <c r="E6" s="162"/>
      <c r="F6" s="163">
        <f>SUM(F7+F26+F89+F107+F115)</f>
        <v>1414271</v>
      </c>
      <c r="G6" s="163">
        <f>SUM(G7+G26+G89+G94+G103+G107+G115)</f>
        <v>1626744.4</v>
      </c>
      <c r="H6" s="163">
        <f>SUM(H7+H26+H89+H94+H103+H107+H115)</f>
        <v>212473.4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  <c r="IY6" s="83"/>
      <c r="IZ6" s="83"/>
      <c r="JA6" s="83"/>
      <c r="JB6" s="83"/>
      <c r="JC6" s="83"/>
      <c r="JD6" s="83"/>
      <c r="JE6" s="83"/>
      <c r="JF6" s="83"/>
      <c r="JG6" s="83"/>
      <c r="JH6" s="83"/>
      <c r="JI6" s="83"/>
      <c r="JJ6" s="83"/>
      <c r="JK6" s="83"/>
      <c r="JL6" s="83"/>
      <c r="JM6" s="83"/>
      <c r="JN6" s="83"/>
      <c r="JO6" s="83"/>
      <c r="JP6" s="83"/>
      <c r="JQ6" s="83"/>
      <c r="JR6" s="83"/>
      <c r="JS6" s="83"/>
      <c r="JT6" s="83"/>
      <c r="JU6" s="83"/>
      <c r="JV6" s="83"/>
      <c r="JW6" s="83"/>
      <c r="JX6" s="83"/>
      <c r="JY6" s="83"/>
      <c r="JZ6" s="83"/>
      <c r="KA6" s="83"/>
      <c r="KB6" s="83"/>
      <c r="KC6" s="83"/>
      <c r="KD6" s="83"/>
      <c r="KE6" s="83"/>
      <c r="KF6" s="83"/>
      <c r="KG6" s="83"/>
      <c r="KH6" s="83"/>
      <c r="KI6" s="83"/>
      <c r="KJ6" s="83"/>
      <c r="KK6" s="83"/>
      <c r="KL6" s="83"/>
      <c r="KM6" s="83"/>
      <c r="KN6" s="83"/>
      <c r="KO6" s="83"/>
      <c r="KP6" s="83"/>
      <c r="KQ6" s="83"/>
      <c r="KR6" s="83"/>
      <c r="KS6" s="83"/>
      <c r="KT6" s="83"/>
      <c r="KU6" s="83"/>
      <c r="KV6" s="83"/>
      <c r="KW6" s="83"/>
      <c r="KX6" s="83"/>
      <c r="KY6" s="83"/>
      <c r="KZ6" s="83"/>
      <c r="LA6" s="83"/>
      <c r="LB6" s="83"/>
      <c r="LC6" s="83"/>
      <c r="LD6" s="83"/>
      <c r="LE6" s="83"/>
      <c r="LF6" s="83"/>
      <c r="LG6" s="83"/>
      <c r="LH6" s="83"/>
      <c r="LI6" s="83"/>
      <c r="LJ6" s="83"/>
      <c r="LK6" s="83"/>
      <c r="LL6" s="83"/>
      <c r="LM6" s="83"/>
      <c r="LN6" s="83"/>
      <c r="LO6" s="83"/>
      <c r="LP6" s="83"/>
      <c r="LQ6" s="83"/>
      <c r="LR6" s="83"/>
      <c r="LS6" s="83"/>
      <c r="LT6" s="83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83"/>
      <c r="MZ6" s="83"/>
      <c r="NA6" s="83"/>
      <c r="NB6" s="83"/>
      <c r="NC6" s="83"/>
      <c r="ND6" s="83"/>
      <c r="NE6" s="83"/>
      <c r="NF6" s="83"/>
      <c r="NG6" s="83"/>
      <c r="NH6" s="83"/>
      <c r="NI6" s="83"/>
      <c r="NJ6" s="83"/>
      <c r="NK6" s="83"/>
      <c r="NL6" s="83"/>
      <c r="NM6" s="83"/>
      <c r="NN6" s="83"/>
      <c r="NO6" s="83"/>
      <c r="NP6" s="83"/>
      <c r="NQ6" s="83"/>
      <c r="NR6" s="83"/>
      <c r="NS6" s="83"/>
      <c r="NT6" s="83"/>
      <c r="NU6" s="83"/>
      <c r="NV6" s="83"/>
      <c r="NW6" s="83"/>
      <c r="NX6" s="83"/>
      <c r="NY6" s="83"/>
      <c r="NZ6" s="83"/>
      <c r="OA6" s="83"/>
      <c r="OB6" s="83"/>
      <c r="OC6" s="83"/>
      <c r="OD6" s="83"/>
      <c r="OE6" s="83"/>
      <c r="OF6" s="83"/>
      <c r="OG6" s="83"/>
      <c r="OH6" s="83"/>
      <c r="OI6" s="83"/>
      <c r="OJ6" s="83"/>
      <c r="OK6" s="83"/>
      <c r="OL6" s="83"/>
      <c r="OM6" s="83"/>
      <c r="ON6" s="83"/>
      <c r="OO6" s="83"/>
      <c r="OP6" s="83"/>
      <c r="OQ6" s="83"/>
      <c r="OR6" s="83"/>
      <c r="OS6" s="83"/>
      <c r="OT6" s="83"/>
      <c r="OU6" s="83"/>
      <c r="OV6" s="83"/>
      <c r="OW6" s="83"/>
      <c r="OX6" s="83"/>
      <c r="OY6" s="83"/>
      <c r="OZ6" s="83"/>
      <c r="PA6" s="83"/>
      <c r="PB6" s="83"/>
      <c r="PC6" s="83"/>
      <c r="PD6" s="83"/>
      <c r="PE6" s="83"/>
      <c r="PF6" s="83"/>
      <c r="PG6" s="83"/>
      <c r="PH6" s="83"/>
      <c r="PI6" s="83"/>
      <c r="PJ6" s="83"/>
      <c r="PK6" s="83"/>
      <c r="PL6" s="83"/>
      <c r="PM6" s="83"/>
      <c r="PN6" s="83"/>
      <c r="PO6" s="83"/>
      <c r="PP6" s="83"/>
      <c r="PQ6" s="83"/>
      <c r="PR6" s="83"/>
      <c r="PS6" s="83"/>
      <c r="PT6" s="83"/>
      <c r="PU6" s="83"/>
      <c r="PV6" s="83"/>
      <c r="PW6" s="83"/>
      <c r="PX6" s="83"/>
      <c r="PY6" s="83"/>
      <c r="PZ6" s="83"/>
      <c r="QA6" s="83"/>
      <c r="QB6" s="83"/>
      <c r="QC6" s="83"/>
      <c r="QD6" s="83"/>
      <c r="QE6" s="83"/>
      <c r="QF6" s="83"/>
      <c r="QG6" s="83"/>
      <c r="QH6" s="83"/>
      <c r="QI6" s="83"/>
      <c r="QJ6" s="83"/>
      <c r="QK6" s="83"/>
      <c r="QL6" s="83"/>
      <c r="QM6" s="83"/>
      <c r="QN6" s="83"/>
      <c r="QO6" s="83"/>
      <c r="QP6" s="83"/>
      <c r="QQ6" s="83"/>
      <c r="QR6" s="83"/>
      <c r="QS6" s="83"/>
      <c r="QT6" s="83"/>
    </row>
    <row r="7" spans="1:462" s="39" customFormat="1" ht="25.5" x14ac:dyDescent="0.25">
      <c r="A7" s="255" t="s">
        <v>11</v>
      </c>
      <c r="B7" s="256"/>
      <c r="C7" s="257"/>
      <c r="D7" s="38" t="s">
        <v>15</v>
      </c>
      <c r="E7" s="97" t="e">
        <f t="shared" ref="E7:H7" si="0">E8</f>
        <v>#REF!</v>
      </c>
      <c r="F7" s="97">
        <f>SUM(F8)</f>
        <v>57373</v>
      </c>
      <c r="G7" s="97">
        <f t="shared" si="0"/>
        <v>61035</v>
      </c>
      <c r="H7" s="97">
        <f t="shared" si="0"/>
        <v>3662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  <c r="IX7" s="83"/>
      <c r="IY7" s="83"/>
      <c r="IZ7" s="83"/>
      <c r="JA7" s="83"/>
      <c r="JB7" s="83"/>
      <c r="JC7" s="83"/>
      <c r="JD7" s="83"/>
      <c r="JE7" s="83"/>
      <c r="JF7" s="83"/>
      <c r="JG7" s="83"/>
      <c r="JH7" s="83"/>
      <c r="JI7" s="83"/>
      <c r="JJ7" s="83"/>
      <c r="JK7" s="83"/>
      <c r="JL7" s="83"/>
      <c r="JM7" s="83"/>
      <c r="JN7" s="83"/>
      <c r="JO7" s="83"/>
      <c r="JP7" s="83"/>
      <c r="JQ7" s="83"/>
      <c r="JR7" s="83"/>
      <c r="JS7" s="83"/>
      <c r="JT7" s="83"/>
      <c r="JU7" s="83"/>
      <c r="JV7" s="83"/>
      <c r="JW7" s="83"/>
      <c r="JX7" s="83"/>
      <c r="JY7" s="83"/>
      <c r="JZ7" s="83"/>
      <c r="KA7" s="83"/>
      <c r="KB7" s="83"/>
      <c r="KC7" s="83"/>
      <c r="KD7" s="83"/>
      <c r="KE7" s="83"/>
      <c r="KF7" s="83"/>
      <c r="KG7" s="83"/>
      <c r="KH7" s="83"/>
      <c r="KI7" s="83"/>
      <c r="KJ7" s="83"/>
      <c r="KK7" s="83"/>
      <c r="KL7" s="83"/>
      <c r="KM7" s="83"/>
      <c r="KN7" s="83"/>
      <c r="KO7" s="83"/>
      <c r="KP7" s="83"/>
      <c r="KQ7" s="83"/>
      <c r="KR7" s="83"/>
      <c r="KS7" s="83"/>
      <c r="KT7" s="83"/>
      <c r="KU7" s="83"/>
      <c r="KV7" s="83"/>
      <c r="KW7" s="83"/>
      <c r="KX7" s="83"/>
      <c r="KY7" s="83"/>
      <c r="KZ7" s="83"/>
      <c r="LA7" s="83"/>
      <c r="LB7" s="83"/>
      <c r="LC7" s="83"/>
      <c r="LD7" s="83"/>
      <c r="LE7" s="83"/>
      <c r="LF7" s="83"/>
      <c r="LG7" s="83"/>
      <c r="LH7" s="83"/>
      <c r="LI7" s="83"/>
      <c r="LJ7" s="83"/>
      <c r="LK7" s="83"/>
      <c r="LL7" s="83"/>
      <c r="LM7" s="83"/>
      <c r="LN7" s="83"/>
      <c r="LO7" s="83"/>
      <c r="LP7" s="83"/>
      <c r="LQ7" s="83"/>
      <c r="LR7" s="83"/>
      <c r="LS7" s="83"/>
      <c r="LT7" s="83"/>
      <c r="LU7" s="83"/>
      <c r="LV7" s="83"/>
      <c r="LW7" s="83"/>
      <c r="LX7" s="83"/>
      <c r="LY7" s="83"/>
      <c r="LZ7" s="83"/>
      <c r="MA7" s="83"/>
      <c r="MB7" s="83"/>
      <c r="MC7" s="83"/>
      <c r="MD7" s="83"/>
      <c r="ME7" s="83"/>
      <c r="MF7" s="83"/>
      <c r="MG7" s="83"/>
      <c r="MH7" s="83"/>
      <c r="MI7" s="83"/>
      <c r="MJ7" s="83"/>
      <c r="MK7" s="83"/>
      <c r="ML7" s="83"/>
      <c r="MM7" s="83"/>
      <c r="MN7" s="83"/>
      <c r="MO7" s="83"/>
      <c r="MP7" s="83"/>
      <c r="MQ7" s="83"/>
      <c r="MR7" s="83"/>
      <c r="MS7" s="83"/>
      <c r="MT7" s="83"/>
      <c r="MU7" s="83"/>
      <c r="MV7" s="83"/>
      <c r="MW7" s="83"/>
      <c r="MX7" s="83"/>
      <c r="MY7" s="83"/>
      <c r="MZ7" s="83"/>
      <c r="NA7" s="83"/>
      <c r="NB7" s="83"/>
      <c r="NC7" s="83"/>
      <c r="ND7" s="83"/>
      <c r="NE7" s="83"/>
      <c r="NF7" s="83"/>
      <c r="NG7" s="83"/>
      <c r="NH7" s="83"/>
      <c r="NI7" s="83"/>
      <c r="NJ7" s="83"/>
      <c r="NK7" s="83"/>
      <c r="NL7" s="83"/>
      <c r="NM7" s="83"/>
      <c r="NN7" s="83"/>
      <c r="NO7" s="83"/>
      <c r="NP7" s="83"/>
      <c r="NQ7" s="83"/>
      <c r="NR7" s="83"/>
      <c r="NS7" s="83"/>
      <c r="NT7" s="83"/>
      <c r="NU7" s="83"/>
      <c r="NV7" s="83"/>
      <c r="NW7" s="83"/>
      <c r="NX7" s="83"/>
      <c r="NY7" s="83"/>
      <c r="NZ7" s="83"/>
      <c r="OA7" s="83"/>
      <c r="OB7" s="83"/>
      <c r="OC7" s="83"/>
      <c r="OD7" s="83"/>
      <c r="OE7" s="83"/>
      <c r="OF7" s="83"/>
      <c r="OG7" s="83"/>
      <c r="OH7" s="83"/>
      <c r="OI7" s="83"/>
      <c r="OJ7" s="83"/>
      <c r="OK7" s="83"/>
      <c r="OL7" s="83"/>
      <c r="OM7" s="83"/>
      <c r="ON7" s="83"/>
      <c r="OO7" s="83"/>
      <c r="OP7" s="83"/>
      <c r="OQ7" s="83"/>
      <c r="OR7" s="83"/>
      <c r="OS7" s="83"/>
      <c r="OT7" s="83"/>
      <c r="OU7" s="83"/>
      <c r="OV7" s="83"/>
      <c r="OW7" s="83"/>
      <c r="OX7" s="83"/>
      <c r="OY7" s="83"/>
      <c r="OZ7" s="83"/>
      <c r="PA7" s="83"/>
      <c r="PB7" s="83"/>
      <c r="PC7" s="83"/>
      <c r="PD7" s="83"/>
      <c r="PE7" s="83"/>
      <c r="PF7" s="83"/>
      <c r="PG7" s="83"/>
      <c r="PH7" s="83"/>
      <c r="PI7" s="83"/>
      <c r="PJ7" s="83"/>
      <c r="PK7" s="83"/>
      <c r="PL7" s="83"/>
      <c r="PM7" s="83"/>
      <c r="PN7" s="83"/>
      <c r="PO7" s="83"/>
      <c r="PP7" s="83"/>
      <c r="PQ7" s="83"/>
      <c r="PR7" s="83"/>
      <c r="PS7" s="83"/>
      <c r="PT7" s="83"/>
      <c r="PU7" s="83"/>
      <c r="PV7" s="83"/>
      <c r="PW7" s="83"/>
      <c r="PX7" s="83"/>
      <c r="PY7" s="83"/>
      <c r="PZ7" s="83"/>
      <c r="QA7" s="83"/>
      <c r="QB7" s="83"/>
      <c r="QC7" s="83"/>
      <c r="QD7" s="83"/>
      <c r="QE7" s="83"/>
      <c r="QF7" s="83"/>
      <c r="QG7" s="83"/>
      <c r="QH7" s="83"/>
      <c r="QI7" s="83"/>
      <c r="QJ7" s="83"/>
      <c r="QK7" s="83"/>
      <c r="QL7" s="83"/>
      <c r="QM7" s="83"/>
      <c r="QN7" s="83"/>
      <c r="QO7" s="83"/>
      <c r="QP7" s="83"/>
      <c r="QQ7" s="83"/>
      <c r="QR7" s="83"/>
      <c r="QS7" s="83"/>
      <c r="QT7" s="83"/>
    </row>
    <row r="8" spans="1:462" s="34" customFormat="1" x14ac:dyDescent="0.25">
      <c r="A8" s="216" t="s">
        <v>12</v>
      </c>
      <c r="B8" s="217"/>
      <c r="C8" s="218"/>
      <c r="D8" s="32" t="s">
        <v>1</v>
      </c>
      <c r="E8" s="98" t="e">
        <f>E10+E20</f>
        <v>#REF!</v>
      </c>
      <c r="F8" s="98">
        <f>SUM(F10+F18)</f>
        <v>57373</v>
      </c>
      <c r="G8" s="98">
        <f>G10+G20</f>
        <v>61035</v>
      </c>
      <c r="H8" s="98">
        <f>H10+H20</f>
        <v>3662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83"/>
      <c r="MZ8" s="83"/>
      <c r="NA8" s="83"/>
      <c r="NB8" s="83"/>
      <c r="NC8" s="83"/>
      <c r="ND8" s="83"/>
      <c r="NE8" s="83"/>
      <c r="NF8" s="83"/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3"/>
      <c r="NR8" s="83"/>
      <c r="NS8" s="83"/>
      <c r="NT8" s="83"/>
      <c r="NU8" s="83"/>
      <c r="NV8" s="83"/>
      <c r="NW8" s="83"/>
      <c r="NX8" s="83"/>
      <c r="NY8" s="83"/>
      <c r="NZ8" s="83"/>
      <c r="OA8" s="83"/>
      <c r="OB8" s="83"/>
      <c r="OC8" s="83"/>
      <c r="OD8" s="83"/>
      <c r="OE8" s="83"/>
      <c r="OF8" s="83"/>
      <c r="OG8" s="83"/>
      <c r="OH8" s="83"/>
      <c r="OI8" s="83"/>
      <c r="OJ8" s="83"/>
      <c r="OK8" s="83"/>
      <c r="OL8" s="83"/>
      <c r="OM8" s="83"/>
      <c r="ON8" s="83"/>
      <c r="OO8" s="83"/>
      <c r="OP8" s="83"/>
      <c r="OQ8" s="83"/>
      <c r="OR8" s="83"/>
      <c r="OS8" s="83"/>
      <c r="OT8" s="83"/>
      <c r="OU8" s="83"/>
      <c r="OV8" s="83"/>
      <c r="OW8" s="83"/>
      <c r="OX8" s="83"/>
      <c r="OY8" s="83"/>
      <c r="OZ8" s="83"/>
      <c r="PA8" s="83"/>
      <c r="PB8" s="83"/>
      <c r="PC8" s="83"/>
      <c r="PD8" s="83"/>
      <c r="PE8" s="83"/>
      <c r="PF8" s="83"/>
      <c r="PG8" s="83"/>
      <c r="PH8" s="83"/>
      <c r="PI8" s="83"/>
      <c r="PJ8" s="83"/>
      <c r="PK8" s="83"/>
      <c r="PL8" s="83"/>
      <c r="PM8" s="83"/>
      <c r="PN8" s="83"/>
      <c r="PO8" s="83"/>
      <c r="PP8" s="83"/>
      <c r="PQ8" s="83"/>
      <c r="PR8" s="83"/>
      <c r="PS8" s="83"/>
      <c r="PT8" s="83"/>
      <c r="PU8" s="83"/>
      <c r="PV8" s="83"/>
      <c r="PW8" s="83"/>
      <c r="PX8" s="83"/>
      <c r="PY8" s="83"/>
      <c r="PZ8" s="83"/>
      <c r="QA8" s="83"/>
      <c r="QB8" s="83"/>
      <c r="QC8" s="83"/>
      <c r="QD8" s="83"/>
      <c r="QE8" s="83"/>
      <c r="QF8" s="83"/>
      <c r="QG8" s="83"/>
      <c r="QH8" s="83"/>
      <c r="QI8" s="83"/>
      <c r="QJ8" s="83"/>
      <c r="QK8" s="83"/>
      <c r="QL8" s="83"/>
      <c r="QM8" s="83"/>
      <c r="QN8" s="83"/>
      <c r="QO8" s="83"/>
      <c r="QP8" s="83"/>
      <c r="QQ8" s="83"/>
      <c r="QR8" s="83"/>
      <c r="QS8" s="83"/>
      <c r="QT8" s="83"/>
    </row>
    <row r="9" spans="1:462" x14ac:dyDescent="0.25">
      <c r="A9" s="204" t="s">
        <v>39</v>
      </c>
      <c r="B9" s="205"/>
      <c r="C9" s="206"/>
      <c r="D9" s="7" t="s">
        <v>0</v>
      </c>
      <c r="E9" s="4"/>
      <c r="F9" s="4"/>
      <c r="G9" s="4"/>
      <c r="H9" s="4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  <c r="MZ9" s="83"/>
      <c r="NA9" s="83"/>
      <c r="NB9" s="83"/>
      <c r="NC9" s="83"/>
      <c r="ND9" s="83"/>
      <c r="NE9" s="83"/>
      <c r="NF9" s="83"/>
      <c r="NG9" s="83"/>
      <c r="NH9" s="83"/>
      <c r="NI9" s="83"/>
      <c r="NJ9" s="83"/>
      <c r="NK9" s="83"/>
      <c r="NL9" s="83"/>
      <c r="NM9" s="83"/>
      <c r="NN9" s="83"/>
      <c r="NO9" s="83"/>
      <c r="NP9" s="83"/>
      <c r="NQ9" s="83"/>
      <c r="NR9" s="83"/>
      <c r="NS9" s="83"/>
      <c r="NT9" s="83"/>
      <c r="NU9" s="83"/>
      <c r="NV9" s="83"/>
      <c r="NW9" s="83"/>
      <c r="NX9" s="83"/>
      <c r="NY9" s="83"/>
      <c r="NZ9" s="83"/>
      <c r="OA9" s="83"/>
      <c r="OB9" s="83"/>
      <c r="OC9" s="83"/>
      <c r="OD9" s="83"/>
      <c r="OE9" s="83"/>
      <c r="OF9" s="83"/>
      <c r="OG9" s="83"/>
      <c r="OH9" s="83"/>
      <c r="OI9" s="83"/>
      <c r="OJ9" s="83"/>
      <c r="OK9" s="83"/>
      <c r="OL9" s="83"/>
      <c r="OM9" s="83"/>
      <c r="ON9" s="83"/>
      <c r="OO9" s="83"/>
      <c r="OP9" s="83"/>
      <c r="OQ9" s="83"/>
      <c r="OR9" s="83"/>
      <c r="OS9" s="83"/>
      <c r="OT9" s="83"/>
      <c r="OU9" s="83"/>
      <c r="OV9" s="83"/>
      <c r="OW9" s="83"/>
      <c r="OX9" s="83"/>
      <c r="OY9" s="83"/>
      <c r="OZ9" s="83"/>
      <c r="PA9" s="83"/>
      <c r="PB9" s="83"/>
      <c r="PC9" s="83"/>
      <c r="PD9" s="83"/>
      <c r="PE9" s="83"/>
      <c r="PF9" s="83"/>
      <c r="PG9" s="83"/>
      <c r="PH9" s="83"/>
      <c r="PI9" s="83"/>
      <c r="PJ9" s="83"/>
      <c r="PK9" s="83"/>
      <c r="PL9" s="83"/>
      <c r="PM9" s="83"/>
      <c r="PN9" s="83"/>
      <c r="PO9" s="83"/>
      <c r="PP9" s="83"/>
      <c r="PQ9" s="83"/>
      <c r="PR9" s="83"/>
      <c r="PS9" s="83"/>
      <c r="PT9" s="83"/>
      <c r="PU9" s="83"/>
      <c r="PV9" s="83"/>
      <c r="PW9" s="83"/>
      <c r="PX9" s="83"/>
      <c r="PY9" s="83"/>
      <c r="PZ9" s="83"/>
      <c r="QA9" s="83"/>
      <c r="QB9" s="83"/>
      <c r="QC9" s="83"/>
      <c r="QD9" s="83"/>
      <c r="QE9" s="83"/>
      <c r="QF9" s="83"/>
      <c r="QG9" s="83"/>
      <c r="QH9" s="83"/>
      <c r="QI9" s="83"/>
      <c r="QJ9" s="83"/>
      <c r="QK9" s="83"/>
      <c r="QL9" s="83"/>
      <c r="QM9" s="83"/>
      <c r="QN9" s="83"/>
      <c r="QO9" s="83"/>
      <c r="QP9" s="83"/>
      <c r="QQ9" s="83"/>
      <c r="QR9" s="83"/>
      <c r="QS9" s="83"/>
      <c r="QT9" s="83"/>
    </row>
    <row r="10" spans="1:462" s="17" customFormat="1" x14ac:dyDescent="0.25">
      <c r="A10" s="207">
        <v>3</v>
      </c>
      <c r="B10" s="208"/>
      <c r="C10" s="209"/>
      <c r="D10" s="16" t="s">
        <v>2</v>
      </c>
      <c r="E10" s="99" t="e">
        <f>E11+E17</f>
        <v>#REF!</v>
      </c>
      <c r="F10" s="99">
        <f>SUM(F11+F17)</f>
        <v>47590</v>
      </c>
      <c r="G10" s="99">
        <f>G11+G17</f>
        <v>51034</v>
      </c>
      <c r="H10" s="99">
        <f>SUM(G10-F10)</f>
        <v>3444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3"/>
      <c r="KX10" s="83"/>
      <c r="KY10" s="83"/>
      <c r="KZ10" s="83"/>
      <c r="LA10" s="83"/>
      <c r="LB10" s="83"/>
      <c r="LC10" s="83"/>
      <c r="LD10" s="83"/>
      <c r="LE10" s="83"/>
      <c r="LF10" s="83"/>
      <c r="LG10" s="83"/>
      <c r="LH10" s="83"/>
      <c r="LI10" s="83"/>
      <c r="LJ10" s="83"/>
      <c r="LK10" s="83"/>
      <c r="LL10" s="83"/>
      <c r="LM10" s="83"/>
      <c r="LN10" s="83"/>
      <c r="LO10" s="83"/>
      <c r="LP10" s="83"/>
      <c r="LQ10" s="83"/>
      <c r="LR10" s="83"/>
      <c r="LS10" s="83"/>
      <c r="LT10" s="83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3"/>
      <c r="PF10" s="83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</row>
    <row r="11" spans="1:462" s="19" customFormat="1" x14ac:dyDescent="0.25">
      <c r="A11" s="210">
        <v>32</v>
      </c>
      <c r="B11" s="211"/>
      <c r="C11" s="212"/>
      <c r="D11" s="18" t="s">
        <v>8</v>
      </c>
      <c r="E11" s="100" t="e">
        <f>#REF!+#REF!+#REF!+#REF!</f>
        <v>#REF!</v>
      </c>
      <c r="F11" s="100">
        <v>46590</v>
      </c>
      <c r="G11" s="100">
        <v>49784</v>
      </c>
      <c r="H11" s="100">
        <f>SUM(G11-F11)</f>
        <v>3194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  <c r="LC11" s="83"/>
      <c r="LD11" s="83"/>
      <c r="LE11" s="83"/>
      <c r="LF11" s="83"/>
      <c r="LG11" s="83"/>
      <c r="LH11" s="83"/>
      <c r="LI11" s="83"/>
      <c r="LJ11" s="83"/>
      <c r="LK11" s="83"/>
      <c r="LL11" s="83"/>
      <c r="LM11" s="83"/>
      <c r="LN11" s="83"/>
      <c r="LO11" s="83"/>
      <c r="LP11" s="83"/>
      <c r="LQ11" s="83"/>
      <c r="LR11" s="83"/>
      <c r="LS11" s="83"/>
      <c r="LT11" s="83"/>
      <c r="LU11" s="83"/>
      <c r="LV11" s="83"/>
      <c r="LW11" s="83"/>
      <c r="LX11" s="83"/>
      <c r="LY11" s="83"/>
      <c r="LZ11" s="83"/>
      <c r="MA11" s="83"/>
      <c r="MB11" s="83"/>
      <c r="MC11" s="83"/>
      <c r="MD11" s="83"/>
      <c r="ME11" s="83"/>
      <c r="MF11" s="83"/>
      <c r="MG11" s="83"/>
      <c r="MH11" s="83"/>
      <c r="MI11" s="83"/>
      <c r="MJ11" s="83"/>
      <c r="MK11" s="83"/>
      <c r="ML11" s="83"/>
      <c r="MM11" s="83"/>
      <c r="MN11" s="83"/>
      <c r="MO11" s="83"/>
      <c r="MP11" s="83"/>
      <c r="MQ11" s="83"/>
      <c r="MR11" s="83"/>
      <c r="MS11" s="83"/>
      <c r="MT11" s="83"/>
      <c r="MU11" s="83"/>
      <c r="MV11" s="83"/>
      <c r="MW11" s="83"/>
      <c r="MX11" s="83"/>
      <c r="MY11" s="83"/>
      <c r="MZ11" s="83"/>
      <c r="NA11" s="83"/>
      <c r="NB11" s="83"/>
      <c r="NC11" s="83"/>
      <c r="ND11" s="83"/>
      <c r="NE11" s="83"/>
      <c r="NF11" s="83"/>
      <c r="NG11" s="83"/>
      <c r="NH11" s="83"/>
      <c r="NI11" s="83"/>
      <c r="NJ11" s="83"/>
      <c r="NK11" s="83"/>
      <c r="NL11" s="83"/>
      <c r="NM11" s="83"/>
      <c r="NN11" s="83"/>
      <c r="NO11" s="83"/>
      <c r="NP11" s="83"/>
      <c r="NQ11" s="83"/>
      <c r="NR11" s="83"/>
      <c r="NS11" s="83"/>
      <c r="NT11" s="83"/>
      <c r="NU11" s="83"/>
      <c r="NV11" s="83"/>
      <c r="NW11" s="83"/>
      <c r="NX11" s="83"/>
      <c r="NY11" s="83"/>
      <c r="NZ11" s="83"/>
      <c r="OA11" s="83"/>
      <c r="OB11" s="83"/>
      <c r="OC11" s="83"/>
      <c r="OD11" s="83"/>
      <c r="OE11" s="83"/>
      <c r="OF11" s="83"/>
      <c r="OG11" s="83"/>
      <c r="OH11" s="83"/>
      <c r="OI11" s="83"/>
      <c r="OJ11" s="83"/>
      <c r="OK11" s="83"/>
      <c r="OL11" s="83"/>
      <c r="OM11" s="83"/>
      <c r="ON11" s="83"/>
      <c r="OO11" s="83"/>
      <c r="OP11" s="83"/>
      <c r="OQ11" s="83"/>
      <c r="OR11" s="83"/>
      <c r="OS11" s="83"/>
      <c r="OT11" s="83"/>
      <c r="OU11" s="83"/>
      <c r="OV11" s="83"/>
      <c r="OW11" s="83"/>
      <c r="OX11" s="83"/>
      <c r="OY11" s="83"/>
      <c r="OZ11" s="83"/>
      <c r="PA11" s="83"/>
      <c r="PB11" s="83"/>
      <c r="PC11" s="83"/>
      <c r="PD11" s="83"/>
      <c r="PE11" s="83"/>
      <c r="PF11" s="83"/>
      <c r="PG11" s="83"/>
      <c r="PH11" s="83"/>
      <c r="PI11" s="83"/>
      <c r="PJ11" s="83"/>
      <c r="PK11" s="83"/>
      <c r="PL11" s="83"/>
      <c r="PM11" s="83"/>
      <c r="PN11" s="83"/>
      <c r="PO11" s="83"/>
      <c r="PP11" s="83"/>
      <c r="PQ11" s="83"/>
      <c r="PR11" s="83"/>
      <c r="PS11" s="83"/>
      <c r="PT11" s="83"/>
      <c r="PU11" s="83"/>
      <c r="PV11" s="83"/>
      <c r="PW11" s="83"/>
      <c r="PX11" s="83"/>
      <c r="PY11" s="83"/>
      <c r="PZ11" s="83"/>
      <c r="QA11" s="83"/>
      <c r="QB11" s="83"/>
      <c r="QC11" s="83"/>
      <c r="QD11" s="83"/>
      <c r="QE11" s="83"/>
      <c r="QF11" s="83"/>
      <c r="QG11" s="83"/>
      <c r="QH11" s="83"/>
      <c r="QI11" s="83"/>
      <c r="QJ11" s="83"/>
      <c r="QK11" s="83"/>
      <c r="QL11" s="83"/>
      <c r="QM11" s="83"/>
      <c r="QN11" s="83"/>
      <c r="QO11" s="83"/>
      <c r="QP11" s="83"/>
      <c r="QQ11" s="83"/>
      <c r="QR11" s="83"/>
      <c r="QS11" s="83"/>
      <c r="QT11" s="83"/>
    </row>
    <row r="12" spans="1:462" hidden="1" x14ac:dyDescent="0.25">
      <c r="A12" s="8"/>
      <c r="B12" s="11"/>
      <c r="C12" s="9"/>
      <c r="D12" s="10"/>
      <c r="E12" s="102"/>
      <c r="F12" s="102"/>
      <c r="G12" s="102"/>
      <c r="H12" s="10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  <c r="IW12" s="83"/>
      <c r="IX12" s="83"/>
      <c r="IY12" s="83"/>
      <c r="IZ12" s="83"/>
      <c r="JA12" s="83"/>
      <c r="JB12" s="83"/>
      <c r="JC12" s="83"/>
      <c r="JD12" s="83"/>
      <c r="JE12" s="83"/>
      <c r="JF12" s="83"/>
      <c r="JG12" s="83"/>
      <c r="JH12" s="83"/>
      <c r="JI12" s="83"/>
      <c r="JJ12" s="83"/>
      <c r="JK12" s="83"/>
      <c r="JL12" s="83"/>
      <c r="JM12" s="83"/>
      <c r="JN12" s="83"/>
      <c r="JO12" s="83"/>
      <c r="JP12" s="83"/>
      <c r="JQ12" s="83"/>
      <c r="JR12" s="83"/>
      <c r="JS12" s="83"/>
      <c r="JT12" s="83"/>
      <c r="JU12" s="83"/>
      <c r="JV12" s="83"/>
      <c r="JW12" s="83"/>
      <c r="JX12" s="83"/>
      <c r="JY12" s="83"/>
      <c r="JZ12" s="83"/>
      <c r="KA12" s="83"/>
      <c r="KB12" s="83"/>
      <c r="KC12" s="83"/>
      <c r="KD12" s="83"/>
      <c r="KE12" s="83"/>
      <c r="KF12" s="83"/>
      <c r="KG12" s="83"/>
      <c r="KH12" s="83"/>
      <c r="KI12" s="83"/>
      <c r="KJ12" s="83"/>
      <c r="KK12" s="83"/>
      <c r="KL12" s="83"/>
      <c r="KM12" s="83"/>
      <c r="KN12" s="83"/>
      <c r="KO12" s="83"/>
      <c r="KP12" s="83"/>
      <c r="KQ12" s="83"/>
      <c r="KR12" s="83"/>
      <c r="KS12" s="83"/>
      <c r="KT12" s="83"/>
      <c r="KU12" s="83"/>
      <c r="KV12" s="83"/>
      <c r="KW12" s="83"/>
      <c r="KX12" s="83"/>
      <c r="KY12" s="83"/>
      <c r="KZ12" s="83"/>
      <c r="LA12" s="83"/>
      <c r="LB12" s="83"/>
      <c r="LC12" s="83"/>
      <c r="LD12" s="83"/>
      <c r="LE12" s="83"/>
      <c r="LF12" s="83"/>
      <c r="LG12" s="83"/>
      <c r="LH12" s="83"/>
      <c r="LI12" s="83"/>
      <c r="LJ12" s="83"/>
      <c r="LK12" s="83"/>
      <c r="LL12" s="83"/>
      <c r="LM12" s="83"/>
      <c r="LN12" s="83"/>
      <c r="LO12" s="83"/>
      <c r="LP12" s="83"/>
      <c r="LQ12" s="83"/>
      <c r="LR12" s="83"/>
      <c r="LS12" s="83"/>
      <c r="LT12" s="83"/>
      <c r="LU12" s="83"/>
      <c r="LV12" s="83"/>
      <c r="LW12" s="83"/>
      <c r="LX12" s="83"/>
      <c r="LY12" s="83"/>
      <c r="LZ12" s="83"/>
      <c r="MA12" s="83"/>
      <c r="MB12" s="83"/>
      <c r="MC12" s="83"/>
      <c r="MD12" s="83"/>
      <c r="ME12" s="83"/>
      <c r="MF12" s="83"/>
      <c r="MG12" s="83"/>
      <c r="MH12" s="83"/>
      <c r="MI12" s="83"/>
      <c r="MJ12" s="83"/>
      <c r="MK12" s="83"/>
      <c r="ML12" s="83"/>
      <c r="MM12" s="83"/>
      <c r="MN12" s="83"/>
      <c r="MO12" s="83"/>
      <c r="MP12" s="83"/>
      <c r="MQ12" s="83"/>
      <c r="MR12" s="83"/>
      <c r="MS12" s="83"/>
      <c r="MT12" s="83"/>
      <c r="MU12" s="83"/>
      <c r="MV12" s="83"/>
      <c r="MW12" s="83"/>
      <c r="MX12" s="83"/>
      <c r="MY12" s="83"/>
      <c r="MZ12" s="83"/>
      <c r="NA12" s="83"/>
      <c r="NB12" s="83"/>
      <c r="NC12" s="83"/>
      <c r="ND12" s="83"/>
      <c r="NE12" s="83"/>
      <c r="NF12" s="83"/>
      <c r="NG12" s="83"/>
      <c r="NH12" s="83"/>
      <c r="NI12" s="83"/>
      <c r="NJ12" s="83"/>
      <c r="NK12" s="83"/>
      <c r="NL12" s="83"/>
      <c r="NM12" s="83"/>
      <c r="NN12" s="83"/>
      <c r="NO12" s="83"/>
      <c r="NP12" s="83"/>
      <c r="NQ12" s="83"/>
      <c r="NR12" s="83"/>
      <c r="NS12" s="83"/>
      <c r="NT12" s="83"/>
      <c r="NU12" s="83"/>
      <c r="NV12" s="83"/>
      <c r="NW12" s="83"/>
      <c r="NX12" s="83"/>
      <c r="NY12" s="83"/>
      <c r="NZ12" s="83"/>
      <c r="OA12" s="83"/>
      <c r="OB12" s="83"/>
      <c r="OC12" s="83"/>
      <c r="OD12" s="83"/>
      <c r="OE12" s="83"/>
      <c r="OF12" s="83"/>
      <c r="OG12" s="83"/>
      <c r="OH12" s="83"/>
      <c r="OI12" s="83"/>
      <c r="OJ12" s="83"/>
      <c r="OK12" s="83"/>
      <c r="OL12" s="83"/>
      <c r="OM12" s="83"/>
      <c r="ON12" s="83"/>
      <c r="OO12" s="83"/>
      <c r="OP12" s="83"/>
      <c r="OQ12" s="83"/>
      <c r="OR12" s="83"/>
      <c r="OS12" s="83"/>
      <c r="OT12" s="83"/>
      <c r="OU12" s="83"/>
      <c r="OV12" s="83"/>
      <c r="OW12" s="83"/>
      <c r="OX12" s="83"/>
      <c r="OY12" s="83"/>
      <c r="OZ12" s="83"/>
      <c r="PA12" s="83"/>
      <c r="PB12" s="83"/>
      <c r="PC12" s="83"/>
      <c r="PD12" s="83"/>
      <c r="PE12" s="83"/>
      <c r="PF12" s="83"/>
      <c r="PG12" s="83"/>
      <c r="PH12" s="83"/>
      <c r="PI12" s="83"/>
      <c r="PJ12" s="83"/>
      <c r="PK12" s="83"/>
      <c r="PL12" s="83"/>
      <c r="PM12" s="83"/>
      <c r="PN12" s="83"/>
      <c r="PO12" s="83"/>
      <c r="PP12" s="83"/>
      <c r="PQ12" s="83"/>
      <c r="PR12" s="83"/>
      <c r="PS12" s="83"/>
      <c r="PT12" s="83"/>
      <c r="PU12" s="83"/>
      <c r="PV12" s="83"/>
      <c r="PW12" s="83"/>
      <c r="PX12" s="83"/>
      <c r="PY12" s="83"/>
      <c r="PZ12" s="83"/>
      <c r="QA12" s="83"/>
      <c r="QB12" s="83"/>
      <c r="QC12" s="83"/>
      <c r="QD12" s="83"/>
      <c r="QE12" s="83"/>
      <c r="QF12" s="83"/>
      <c r="QG12" s="83"/>
      <c r="QH12" s="83"/>
      <c r="QI12" s="83"/>
      <c r="QJ12" s="83"/>
      <c r="QK12" s="83"/>
      <c r="QL12" s="83"/>
      <c r="QM12" s="83"/>
      <c r="QN12" s="83"/>
      <c r="QO12" s="83"/>
      <c r="QP12" s="83"/>
      <c r="QQ12" s="83"/>
      <c r="QR12" s="83"/>
      <c r="QS12" s="83"/>
      <c r="QT12" s="83"/>
    </row>
    <row r="13" spans="1:462" hidden="1" x14ac:dyDescent="0.25">
      <c r="A13" s="8"/>
      <c r="B13" s="11"/>
      <c r="C13" s="9"/>
      <c r="D13" s="10"/>
      <c r="E13" s="102"/>
      <c r="F13" s="102"/>
      <c r="G13" s="102"/>
      <c r="H13" s="10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  <c r="LC13" s="83"/>
      <c r="LD13" s="83"/>
      <c r="LE13" s="83"/>
      <c r="LF13" s="83"/>
      <c r="LG13" s="83"/>
      <c r="LH13" s="83"/>
      <c r="LI13" s="83"/>
      <c r="LJ13" s="83"/>
      <c r="LK13" s="83"/>
      <c r="LL13" s="83"/>
      <c r="LM13" s="83"/>
      <c r="LN13" s="83"/>
      <c r="LO13" s="83"/>
      <c r="LP13" s="83"/>
      <c r="LQ13" s="83"/>
      <c r="LR13" s="83"/>
      <c r="LS13" s="83"/>
      <c r="LT13" s="83"/>
      <c r="LU13" s="83"/>
      <c r="LV13" s="83"/>
      <c r="LW13" s="83"/>
      <c r="LX13" s="83"/>
      <c r="LY13" s="83"/>
      <c r="LZ13" s="83"/>
      <c r="MA13" s="83"/>
      <c r="MB13" s="83"/>
      <c r="MC13" s="83"/>
      <c r="MD13" s="83"/>
      <c r="ME13" s="83"/>
      <c r="MF13" s="83"/>
      <c r="MG13" s="83"/>
      <c r="MH13" s="83"/>
      <c r="MI13" s="83"/>
      <c r="MJ13" s="83"/>
      <c r="MK13" s="83"/>
      <c r="ML13" s="83"/>
      <c r="MM13" s="83"/>
      <c r="MN13" s="83"/>
      <c r="MO13" s="83"/>
      <c r="MP13" s="83"/>
      <c r="MQ13" s="83"/>
      <c r="MR13" s="83"/>
      <c r="MS13" s="83"/>
      <c r="MT13" s="83"/>
      <c r="MU13" s="83"/>
      <c r="MV13" s="83"/>
      <c r="MW13" s="83"/>
      <c r="MX13" s="83"/>
      <c r="MY13" s="83"/>
      <c r="MZ13" s="83"/>
      <c r="NA13" s="83"/>
      <c r="NB13" s="83"/>
      <c r="NC13" s="83"/>
      <c r="ND13" s="83"/>
      <c r="NE13" s="83"/>
      <c r="NF13" s="83"/>
      <c r="NG13" s="83"/>
      <c r="NH13" s="83"/>
      <c r="NI13" s="83"/>
      <c r="NJ13" s="83"/>
      <c r="NK13" s="83"/>
      <c r="NL13" s="83"/>
      <c r="NM13" s="83"/>
      <c r="NN13" s="83"/>
      <c r="NO13" s="83"/>
      <c r="NP13" s="83"/>
      <c r="NQ13" s="83"/>
      <c r="NR13" s="83"/>
      <c r="NS13" s="83"/>
      <c r="NT13" s="83"/>
      <c r="NU13" s="83"/>
      <c r="NV13" s="83"/>
      <c r="NW13" s="83"/>
      <c r="NX13" s="83"/>
      <c r="NY13" s="83"/>
      <c r="NZ13" s="83"/>
      <c r="OA13" s="83"/>
      <c r="OB13" s="83"/>
      <c r="OC13" s="83"/>
      <c r="OD13" s="83"/>
      <c r="OE13" s="83"/>
      <c r="OF13" s="83"/>
      <c r="OG13" s="83"/>
      <c r="OH13" s="83"/>
      <c r="OI13" s="83"/>
      <c r="OJ13" s="83"/>
      <c r="OK13" s="83"/>
      <c r="OL13" s="83"/>
      <c r="OM13" s="83"/>
      <c r="ON13" s="83"/>
      <c r="OO13" s="83"/>
      <c r="OP13" s="83"/>
      <c r="OQ13" s="83"/>
      <c r="OR13" s="83"/>
      <c r="OS13" s="83"/>
      <c r="OT13" s="83"/>
      <c r="OU13" s="83"/>
      <c r="OV13" s="83"/>
      <c r="OW13" s="83"/>
      <c r="OX13" s="83"/>
      <c r="OY13" s="83"/>
      <c r="OZ13" s="83"/>
      <c r="PA13" s="83"/>
      <c r="PB13" s="83"/>
      <c r="PC13" s="83"/>
      <c r="PD13" s="83"/>
      <c r="PE13" s="83"/>
      <c r="PF13" s="83"/>
      <c r="PG13" s="83"/>
      <c r="PH13" s="83"/>
      <c r="PI13" s="83"/>
      <c r="PJ13" s="83"/>
      <c r="PK13" s="83"/>
      <c r="PL13" s="83"/>
      <c r="PM13" s="83"/>
      <c r="PN13" s="83"/>
      <c r="PO13" s="83"/>
      <c r="PP13" s="83"/>
      <c r="PQ13" s="83"/>
      <c r="PR13" s="83"/>
      <c r="PS13" s="83"/>
      <c r="PT13" s="83"/>
      <c r="PU13" s="83"/>
      <c r="PV13" s="83"/>
      <c r="PW13" s="83"/>
      <c r="PX13" s="83"/>
      <c r="PY13" s="83"/>
      <c r="PZ13" s="83"/>
      <c r="QA13" s="83"/>
      <c r="QB13" s="83"/>
      <c r="QC13" s="83"/>
      <c r="QD13" s="83"/>
      <c r="QE13" s="83"/>
      <c r="QF13" s="83"/>
      <c r="QG13" s="83"/>
      <c r="QH13" s="83"/>
      <c r="QI13" s="83"/>
      <c r="QJ13" s="83"/>
      <c r="QK13" s="83"/>
      <c r="QL13" s="83"/>
      <c r="QM13" s="83"/>
      <c r="QN13" s="83"/>
      <c r="QO13" s="83"/>
      <c r="QP13" s="83"/>
      <c r="QQ13" s="83"/>
      <c r="QR13" s="83"/>
      <c r="QS13" s="83"/>
      <c r="QT13" s="83"/>
    </row>
    <row r="14" spans="1:462" hidden="1" x14ac:dyDescent="0.25">
      <c r="A14" s="8"/>
      <c r="B14" s="11"/>
      <c r="C14" s="9"/>
      <c r="D14" s="10"/>
      <c r="E14" s="102"/>
      <c r="F14" s="102"/>
      <c r="G14" s="102"/>
      <c r="H14" s="10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  <c r="LC14" s="83"/>
      <c r="LD14" s="83"/>
      <c r="LE14" s="83"/>
      <c r="LF14" s="83"/>
      <c r="LG14" s="83"/>
      <c r="LH14" s="83"/>
      <c r="LI14" s="83"/>
      <c r="LJ14" s="83"/>
      <c r="LK14" s="83"/>
      <c r="LL14" s="83"/>
      <c r="LM14" s="83"/>
      <c r="LN14" s="83"/>
      <c r="LO14" s="83"/>
      <c r="LP14" s="83"/>
      <c r="LQ14" s="83"/>
      <c r="LR14" s="83"/>
      <c r="LS14" s="83"/>
      <c r="LT14" s="83"/>
      <c r="LU14" s="83"/>
      <c r="LV14" s="83"/>
      <c r="LW14" s="83"/>
      <c r="LX14" s="83"/>
      <c r="LY14" s="83"/>
      <c r="LZ14" s="83"/>
      <c r="MA14" s="83"/>
      <c r="MB14" s="83"/>
      <c r="MC14" s="83"/>
      <c r="MD14" s="83"/>
      <c r="ME14" s="83"/>
      <c r="MF14" s="83"/>
      <c r="MG14" s="83"/>
      <c r="MH14" s="83"/>
      <c r="MI14" s="83"/>
      <c r="MJ14" s="83"/>
      <c r="MK14" s="83"/>
      <c r="ML14" s="83"/>
      <c r="MM14" s="83"/>
      <c r="MN14" s="83"/>
      <c r="MO14" s="83"/>
      <c r="MP14" s="83"/>
      <c r="MQ14" s="83"/>
      <c r="MR14" s="83"/>
      <c r="MS14" s="83"/>
      <c r="MT14" s="83"/>
      <c r="MU14" s="83"/>
      <c r="MV14" s="83"/>
      <c r="MW14" s="83"/>
      <c r="MX14" s="83"/>
      <c r="MY14" s="83"/>
      <c r="MZ14" s="83"/>
      <c r="NA14" s="83"/>
      <c r="NB14" s="83"/>
      <c r="NC14" s="83"/>
      <c r="ND14" s="83"/>
      <c r="NE14" s="83"/>
      <c r="NF14" s="83"/>
      <c r="NG14" s="83"/>
      <c r="NH14" s="83"/>
      <c r="NI14" s="83"/>
      <c r="NJ14" s="83"/>
      <c r="NK14" s="83"/>
      <c r="NL14" s="83"/>
      <c r="NM14" s="83"/>
      <c r="NN14" s="83"/>
      <c r="NO14" s="83"/>
      <c r="NP14" s="83"/>
      <c r="NQ14" s="83"/>
      <c r="NR14" s="83"/>
      <c r="NS14" s="83"/>
      <c r="NT14" s="83"/>
      <c r="NU14" s="83"/>
      <c r="NV14" s="83"/>
      <c r="NW14" s="83"/>
      <c r="NX14" s="83"/>
      <c r="NY14" s="83"/>
      <c r="NZ14" s="83"/>
      <c r="OA14" s="83"/>
      <c r="OB14" s="83"/>
      <c r="OC14" s="83"/>
      <c r="OD14" s="83"/>
      <c r="OE14" s="83"/>
      <c r="OF14" s="83"/>
      <c r="OG14" s="83"/>
      <c r="OH14" s="83"/>
      <c r="OI14" s="83"/>
      <c r="OJ14" s="83"/>
      <c r="OK14" s="83"/>
      <c r="OL14" s="83"/>
      <c r="OM14" s="83"/>
      <c r="ON14" s="83"/>
      <c r="OO14" s="83"/>
      <c r="OP14" s="83"/>
      <c r="OQ14" s="83"/>
      <c r="OR14" s="83"/>
      <c r="OS14" s="83"/>
      <c r="OT14" s="83"/>
      <c r="OU14" s="83"/>
      <c r="OV14" s="83"/>
      <c r="OW14" s="83"/>
      <c r="OX14" s="83"/>
      <c r="OY14" s="83"/>
      <c r="OZ14" s="83"/>
      <c r="PA14" s="83"/>
      <c r="PB14" s="83"/>
      <c r="PC14" s="83"/>
      <c r="PD14" s="83"/>
      <c r="PE14" s="83"/>
      <c r="PF14" s="83"/>
      <c r="PG14" s="83"/>
      <c r="PH14" s="83"/>
      <c r="PI14" s="83"/>
      <c r="PJ14" s="83"/>
      <c r="PK14" s="83"/>
      <c r="PL14" s="83"/>
      <c r="PM14" s="83"/>
      <c r="PN14" s="83"/>
      <c r="PO14" s="83"/>
      <c r="PP14" s="83"/>
      <c r="PQ14" s="83"/>
      <c r="PR14" s="83"/>
      <c r="PS14" s="83"/>
      <c r="PT14" s="83"/>
      <c r="PU14" s="83"/>
      <c r="PV14" s="83"/>
      <c r="PW14" s="83"/>
      <c r="PX14" s="83"/>
      <c r="PY14" s="83"/>
      <c r="PZ14" s="83"/>
      <c r="QA14" s="83"/>
      <c r="QB14" s="83"/>
      <c r="QC14" s="83"/>
      <c r="QD14" s="83"/>
      <c r="QE14" s="83"/>
      <c r="QF14" s="83"/>
      <c r="QG14" s="83"/>
      <c r="QH14" s="83"/>
      <c r="QI14" s="83"/>
      <c r="QJ14" s="83"/>
      <c r="QK14" s="83"/>
      <c r="QL14" s="83"/>
      <c r="QM14" s="83"/>
      <c r="QN14" s="83"/>
      <c r="QO14" s="83"/>
      <c r="QP14" s="83"/>
      <c r="QQ14" s="83"/>
      <c r="QR14" s="83"/>
      <c r="QS14" s="83"/>
      <c r="QT14" s="83"/>
    </row>
    <row r="15" spans="1:462" ht="15.75" hidden="1" customHeight="1" x14ac:dyDescent="0.25">
      <c r="A15" s="8"/>
      <c r="B15" s="11"/>
      <c r="C15" s="9"/>
      <c r="D15" s="10"/>
      <c r="E15" s="102"/>
      <c r="F15" s="102"/>
      <c r="G15" s="102"/>
      <c r="H15" s="10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</row>
    <row r="16" spans="1:462" ht="16.5" hidden="1" customHeight="1" x14ac:dyDescent="0.25">
      <c r="A16" s="8"/>
      <c r="B16" s="11"/>
      <c r="C16" s="9"/>
      <c r="D16" s="10"/>
      <c r="E16" s="102"/>
      <c r="F16" s="102"/>
      <c r="G16" s="102"/>
      <c r="H16" s="10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  <c r="IX16" s="83"/>
      <c r="IY16" s="83"/>
      <c r="IZ16" s="83"/>
      <c r="JA16" s="83"/>
      <c r="JB16" s="83"/>
      <c r="JC16" s="83"/>
      <c r="JD16" s="83"/>
      <c r="JE16" s="83"/>
      <c r="JF16" s="83"/>
      <c r="JG16" s="83"/>
      <c r="JH16" s="83"/>
      <c r="JI16" s="83"/>
      <c r="JJ16" s="83"/>
      <c r="JK16" s="83"/>
      <c r="JL16" s="83"/>
      <c r="JM16" s="83"/>
      <c r="JN16" s="83"/>
      <c r="JO16" s="83"/>
      <c r="JP16" s="83"/>
      <c r="JQ16" s="83"/>
      <c r="JR16" s="83"/>
      <c r="JS16" s="83"/>
      <c r="JT16" s="83"/>
      <c r="JU16" s="83"/>
      <c r="JV16" s="83"/>
      <c r="JW16" s="83"/>
      <c r="JX16" s="83"/>
      <c r="JY16" s="83"/>
      <c r="JZ16" s="83"/>
      <c r="KA16" s="83"/>
      <c r="KB16" s="83"/>
      <c r="KC16" s="83"/>
      <c r="KD16" s="83"/>
      <c r="KE16" s="83"/>
      <c r="KF16" s="83"/>
      <c r="KG16" s="83"/>
      <c r="KH16" s="83"/>
      <c r="KI16" s="83"/>
      <c r="KJ16" s="83"/>
      <c r="KK16" s="83"/>
      <c r="KL16" s="83"/>
      <c r="KM16" s="83"/>
      <c r="KN16" s="83"/>
      <c r="KO16" s="83"/>
      <c r="KP16" s="83"/>
      <c r="KQ16" s="83"/>
      <c r="KR16" s="83"/>
      <c r="KS16" s="83"/>
      <c r="KT16" s="83"/>
      <c r="KU16" s="83"/>
      <c r="KV16" s="83"/>
      <c r="KW16" s="83"/>
      <c r="KX16" s="83"/>
      <c r="KY16" s="83"/>
      <c r="KZ16" s="83"/>
      <c r="LA16" s="83"/>
      <c r="LB16" s="83"/>
      <c r="LC16" s="83"/>
      <c r="LD16" s="83"/>
      <c r="LE16" s="83"/>
      <c r="LF16" s="83"/>
      <c r="LG16" s="83"/>
      <c r="LH16" s="83"/>
      <c r="LI16" s="83"/>
      <c r="LJ16" s="83"/>
      <c r="LK16" s="83"/>
      <c r="LL16" s="83"/>
      <c r="LM16" s="83"/>
      <c r="LN16" s="83"/>
      <c r="LO16" s="83"/>
      <c r="LP16" s="83"/>
      <c r="LQ16" s="83"/>
      <c r="LR16" s="83"/>
      <c r="LS16" s="83"/>
      <c r="LT16" s="83"/>
      <c r="LU16" s="83"/>
      <c r="LV16" s="83"/>
      <c r="LW16" s="83"/>
      <c r="LX16" s="83"/>
      <c r="LY16" s="83"/>
      <c r="LZ16" s="83"/>
      <c r="MA16" s="83"/>
      <c r="MB16" s="83"/>
      <c r="MC16" s="83"/>
      <c r="MD16" s="83"/>
      <c r="ME16" s="83"/>
      <c r="MF16" s="83"/>
      <c r="MG16" s="83"/>
      <c r="MH16" s="83"/>
      <c r="MI16" s="83"/>
      <c r="MJ16" s="83"/>
      <c r="MK16" s="83"/>
      <c r="ML16" s="83"/>
      <c r="MM16" s="83"/>
      <c r="MN16" s="83"/>
      <c r="MO16" s="83"/>
      <c r="MP16" s="83"/>
      <c r="MQ16" s="83"/>
      <c r="MR16" s="83"/>
      <c r="MS16" s="83"/>
      <c r="MT16" s="83"/>
      <c r="MU16" s="83"/>
      <c r="MV16" s="83"/>
      <c r="MW16" s="83"/>
      <c r="MX16" s="83"/>
      <c r="MY16" s="83"/>
      <c r="MZ16" s="83"/>
      <c r="NA16" s="83"/>
      <c r="NB16" s="83"/>
      <c r="NC16" s="83"/>
      <c r="ND16" s="83"/>
      <c r="NE16" s="83"/>
      <c r="NF16" s="83"/>
      <c r="NG16" s="83"/>
      <c r="NH16" s="83"/>
      <c r="NI16" s="83"/>
      <c r="NJ16" s="83"/>
      <c r="NK16" s="83"/>
      <c r="NL16" s="83"/>
      <c r="NM16" s="83"/>
      <c r="NN16" s="83"/>
      <c r="NO16" s="83"/>
      <c r="NP16" s="83"/>
      <c r="NQ16" s="83"/>
      <c r="NR16" s="83"/>
      <c r="NS16" s="83"/>
      <c r="NT16" s="83"/>
      <c r="NU16" s="83"/>
      <c r="NV16" s="83"/>
      <c r="NW16" s="83"/>
      <c r="NX16" s="83"/>
      <c r="NY16" s="83"/>
      <c r="NZ16" s="83"/>
      <c r="OA16" s="83"/>
      <c r="OB16" s="83"/>
      <c r="OC16" s="83"/>
      <c r="OD16" s="83"/>
      <c r="OE16" s="83"/>
      <c r="OF16" s="83"/>
      <c r="OG16" s="83"/>
      <c r="OH16" s="83"/>
      <c r="OI16" s="83"/>
      <c r="OJ16" s="83"/>
      <c r="OK16" s="83"/>
      <c r="OL16" s="83"/>
      <c r="OM16" s="83"/>
      <c r="ON16" s="83"/>
      <c r="OO16" s="83"/>
      <c r="OP16" s="83"/>
      <c r="OQ16" s="83"/>
      <c r="OR16" s="83"/>
      <c r="OS16" s="83"/>
      <c r="OT16" s="83"/>
      <c r="OU16" s="83"/>
      <c r="OV16" s="83"/>
      <c r="OW16" s="83"/>
      <c r="OX16" s="83"/>
      <c r="OY16" s="83"/>
      <c r="OZ16" s="83"/>
      <c r="PA16" s="83"/>
      <c r="PB16" s="83"/>
      <c r="PC16" s="83"/>
      <c r="PD16" s="83"/>
      <c r="PE16" s="83"/>
      <c r="PF16" s="83"/>
      <c r="PG16" s="83"/>
      <c r="PH16" s="83"/>
      <c r="PI16" s="83"/>
      <c r="PJ16" s="83"/>
      <c r="PK16" s="83"/>
      <c r="PL16" s="83"/>
      <c r="PM16" s="83"/>
      <c r="PN16" s="83"/>
      <c r="PO16" s="83"/>
      <c r="PP16" s="83"/>
      <c r="PQ16" s="83"/>
      <c r="PR16" s="83"/>
      <c r="PS16" s="83"/>
      <c r="PT16" s="83"/>
      <c r="PU16" s="83"/>
      <c r="PV16" s="83"/>
      <c r="PW16" s="83"/>
      <c r="PX16" s="83"/>
      <c r="PY16" s="83"/>
      <c r="PZ16" s="83"/>
      <c r="QA16" s="83"/>
      <c r="QB16" s="83"/>
      <c r="QC16" s="83"/>
      <c r="QD16" s="83"/>
      <c r="QE16" s="83"/>
      <c r="QF16" s="83"/>
      <c r="QG16" s="83"/>
      <c r="QH16" s="83"/>
      <c r="QI16" s="83"/>
      <c r="QJ16" s="83"/>
      <c r="QK16" s="83"/>
      <c r="QL16" s="83"/>
      <c r="QM16" s="83"/>
      <c r="QN16" s="83"/>
      <c r="QO16" s="83"/>
      <c r="QP16" s="83"/>
      <c r="QQ16" s="83"/>
      <c r="QR16" s="83"/>
      <c r="QS16" s="83"/>
      <c r="QT16" s="83"/>
    </row>
    <row r="17" spans="1:462" s="19" customFormat="1" x14ac:dyDescent="0.25">
      <c r="A17" s="25"/>
      <c r="B17" s="26">
        <v>34</v>
      </c>
      <c r="C17" s="27"/>
      <c r="D17" s="28" t="s">
        <v>13</v>
      </c>
      <c r="E17" s="100" t="e">
        <f>#REF!</f>
        <v>#REF!</v>
      </c>
      <c r="F17" s="100">
        <v>1000</v>
      </c>
      <c r="G17" s="100">
        <v>1250</v>
      </c>
      <c r="H17" s="100">
        <f>SUM(G17-F17)</f>
        <v>250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  <c r="IY17" s="83"/>
      <c r="IZ17" s="83"/>
      <c r="JA17" s="83"/>
      <c r="JB17" s="83"/>
      <c r="JC17" s="83"/>
      <c r="JD17" s="83"/>
      <c r="JE17" s="83"/>
      <c r="JF17" s="83"/>
      <c r="JG17" s="83"/>
      <c r="JH17" s="83"/>
      <c r="JI17" s="83"/>
      <c r="JJ17" s="83"/>
      <c r="JK17" s="83"/>
      <c r="JL17" s="83"/>
      <c r="JM17" s="83"/>
      <c r="JN17" s="83"/>
      <c r="JO17" s="83"/>
      <c r="JP17" s="83"/>
      <c r="JQ17" s="83"/>
      <c r="JR17" s="83"/>
      <c r="JS17" s="83"/>
      <c r="JT17" s="83"/>
      <c r="JU17" s="83"/>
      <c r="JV17" s="83"/>
      <c r="JW17" s="83"/>
      <c r="JX17" s="83"/>
      <c r="JY17" s="83"/>
      <c r="JZ17" s="83"/>
      <c r="KA17" s="83"/>
      <c r="KB17" s="83"/>
      <c r="KC17" s="83"/>
      <c r="KD17" s="83"/>
      <c r="KE17" s="83"/>
      <c r="KF17" s="83"/>
      <c r="KG17" s="83"/>
      <c r="KH17" s="83"/>
      <c r="KI17" s="83"/>
      <c r="KJ17" s="83"/>
      <c r="KK17" s="83"/>
      <c r="KL17" s="83"/>
      <c r="KM17" s="83"/>
      <c r="KN17" s="83"/>
      <c r="KO17" s="83"/>
      <c r="KP17" s="83"/>
      <c r="KQ17" s="83"/>
      <c r="KR17" s="83"/>
      <c r="KS17" s="83"/>
      <c r="KT17" s="83"/>
      <c r="KU17" s="83"/>
      <c r="KV17" s="83"/>
      <c r="KW17" s="83"/>
      <c r="KX17" s="83"/>
      <c r="KY17" s="83"/>
      <c r="KZ17" s="83"/>
      <c r="LA17" s="83"/>
      <c r="LB17" s="83"/>
      <c r="LC17" s="83"/>
      <c r="LD17" s="83"/>
      <c r="LE17" s="83"/>
      <c r="LF17" s="83"/>
      <c r="LG17" s="83"/>
      <c r="LH17" s="83"/>
      <c r="LI17" s="83"/>
      <c r="LJ17" s="83"/>
      <c r="LK17" s="83"/>
      <c r="LL17" s="83"/>
      <c r="LM17" s="83"/>
      <c r="LN17" s="83"/>
      <c r="LO17" s="83"/>
      <c r="LP17" s="83"/>
      <c r="LQ17" s="83"/>
      <c r="LR17" s="83"/>
      <c r="LS17" s="83"/>
      <c r="LT17" s="83"/>
      <c r="LU17" s="83"/>
      <c r="LV17" s="83"/>
      <c r="LW17" s="83"/>
      <c r="LX17" s="83"/>
      <c r="LY17" s="83"/>
      <c r="LZ17" s="83"/>
      <c r="MA17" s="83"/>
      <c r="MB17" s="83"/>
      <c r="MC17" s="83"/>
      <c r="MD17" s="83"/>
      <c r="ME17" s="83"/>
      <c r="MF17" s="83"/>
      <c r="MG17" s="83"/>
      <c r="MH17" s="83"/>
      <c r="MI17" s="83"/>
      <c r="MJ17" s="83"/>
      <c r="MK17" s="83"/>
      <c r="ML17" s="83"/>
      <c r="MM17" s="83"/>
      <c r="MN17" s="83"/>
      <c r="MO17" s="83"/>
      <c r="MP17" s="83"/>
      <c r="MQ17" s="83"/>
      <c r="MR17" s="83"/>
      <c r="MS17" s="83"/>
      <c r="MT17" s="83"/>
      <c r="MU17" s="83"/>
      <c r="MV17" s="83"/>
      <c r="MW17" s="83"/>
      <c r="MX17" s="83"/>
      <c r="MY17" s="83"/>
      <c r="MZ17" s="83"/>
      <c r="NA17" s="83"/>
      <c r="NB17" s="83"/>
      <c r="NC17" s="83"/>
      <c r="ND17" s="83"/>
      <c r="NE17" s="83"/>
      <c r="NF17" s="83"/>
      <c r="NG17" s="83"/>
      <c r="NH17" s="83"/>
      <c r="NI17" s="83"/>
      <c r="NJ17" s="83"/>
      <c r="NK17" s="83"/>
      <c r="NL17" s="83"/>
      <c r="NM17" s="83"/>
      <c r="NN17" s="83"/>
      <c r="NO17" s="83"/>
      <c r="NP17" s="83"/>
      <c r="NQ17" s="83"/>
      <c r="NR17" s="83"/>
      <c r="NS17" s="83"/>
      <c r="NT17" s="83"/>
      <c r="NU17" s="83"/>
      <c r="NV17" s="83"/>
      <c r="NW17" s="83"/>
      <c r="NX17" s="83"/>
      <c r="NY17" s="83"/>
      <c r="NZ17" s="83"/>
      <c r="OA17" s="83"/>
      <c r="OB17" s="83"/>
      <c r="OC17" s="83"/>
      <c r="OD17" s="83"/>
      <c r="OE17" s="83"/>
      <c r="OF17" s="83"/>
      <c r="OG17" s="83"/>
      <c r="OH17" s="83"/>
      <c r="OI17" s="83"/>
      <c r="OJ17" s="83"/>
      <c r="OK17" s="83"/>
      <c r="OL17" s="83"/>
      <c r="OM17" s="83"/>
      <c r="ON17" s="83"/>
      <c r="OO17" s="83"/>
      <c r="OP17" s="83"/>
      <c r="OQ17" s="83"/>
      <c r="OR17" s="83"/>
      <c r="OS17" s="83"/>
      <c r="OT17" s="83"/>
      <c r="OU17" s="83"/>
      <c r="OV17" s="83"/>
      <c r="OW17" s="83"/>
      <c r="OX17" s="83"/>
      <c r="OY17" s="83"/>
      <c r="OZ17" s="83"/>
      <c r="PA17" s="83"/>
      <c r="PB17" s="83"/>
      <c r="PC17" s="83"/>
      <c r="PD17" s="83"/>
      <c r="PE17" s="83"/>
      <c r="PF17" s="83"/>
      <c r="PG17" s="83"/>
      <c r="PH17" s="83"/>
      <c r="PI17" s="83"/>
      <c r="PJ17" s="83"/>
      <c r="PK17" s="83"/>
      <c r="PL17" s="83"/>
      <c r="PM17" s="83"/>
      <c r="PN17" s="83"/>
      <c r="PO17" s="83"/>
      <c r="PP17" s="83"/>
      <c r="PQ17" s="83"/>
      <c r="PR17" s="83"/>
      <c r="PS17" s="83"/>
      <c r="PT17" s="83"/>
      <c r="PU17" s="83"/>
      <c r="PV17" s="83"/>
      <c r="PW17" s="83"/>
      <c r="PX17" s="83"/>
      <c r="PY17" s="83"/>
      <c r="PZ17" s="83"/>
      <c r="QA17" s="83"/>
      <c r="QB17" s="83"/>
      <c r="QC17" s="83"/>
      <c r="QD17" s="83"/>
      <c r="QE17" s="83"/>
      <c r="QF17" s="83"/>
      <c r="QG17" s="83"/>
      <c r="QH17" s="83"/>
      <c r="QI17" s="83"/>
      <c r="QJ17" s="83"/>
      <c r="QK17" s="83"/>
      <c r="QL17" s="83"/>
      <c r="QM17" s="83"/>
      <c r="QN17" s="83"/>
      <c r="QO17" s="83"/>
      <c r="QP17" s="83"/>
      <c r="QQ17" s="83"/>
      <c r="QR17" s="83"/>
      <c r="QS17" s="83"/>
      <c r="QT17" s="83"/>
    </row>
    <row r="18" spans="1:462" s="34" customFormat="1" ht="27.75" customHeight="1" x14ac:dyDescent="0.25">
      <c r="A18" s="216" t="s">
        <v>14</v>
      </c>
      <c r="B18" s="217"/>
      <c r="C18" s="218"/>
      <c r="D18" s="35" t="s">
        <v>16</v>
      </c>
      <c r="E18" s="98" t="e">
        <f t="shared" ref="E18:G18" si="1">E20</f>
        <v>#REF!</v>
      </c>
      <c r="F18" s="98">
        <f>SUM(F20)</f>
        <v>9783</v>
      </c>
      <c r="G18" s="98">
        <f t="shared" si="1"/>
        <v>10001</v>
      </c>
      <c r="H18" s="98">
        <f t="shared" ref="H18" si="2">H20</f>
        <v>218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  <c r="IY18" s="83"/>
      <c r="IZ18" s="83"/>
      <c r="JA18" s="83"/>
      <c r="JB18" s="83"/>
      <c r="JC18" s="83"/>
      <c r="JD18" s="83"/>
      <c r="JE18" s="83"/>
      <c r="JF18" s="83"/>
      <c r="JG18" s="83"/>
      <c r="JH18" s="83"/>
      <c r="JI18" s="83"/>
      <c r="JJ18" s="83"/>
      <c r="JK18" s="83"/>
      <c r="JL18" s="83"/>
      <c r="JM18" s="83"/>
      <c r="JN18" s="83"/>
      <c r="JO18" s="83"/>
      <c r="JP18" s="83"/>
      <c r="JQ18" s="83"/>
      <c r="JR18" s="83"/>
      <c r="JS18" s="83"/>
      <c r="JT18" s="83"/>
      <c r="JU18" s="83"/>
      <c r="JV18" s="83"/>
      <c r="JW18" s="83"/>
      <c r="JX18" s="83"/>
      <c r="JY18" s="83"/>
      <c r="JZ18" s="83"/>
      <c r="KA18" s="83"/>
      <c r="KB18" s="83"/>
      <c r="KC18" s="83"/>
      <c r="KD18" s="83"/>
      <c r="KE18" s="83"/>
      <c r="KF18" s="83"/>
      <c r="KG18" s="83"/>
      <c r="KH18" s="83"/>
      <c r="KI18" s="83"/>
      <c r="KJ18" s="83"/>
      <c r="KK18" s="83"/>
      <c r="KL18" s="83"/>
      <c r="KM18" s="83"/>
      <c r="KN18" s="83"/>
      <c r="KO18" s="83"/>
      <c r="KP18" s="83"/>
      <c r="KQ18" s="83"/>
      <c r="KR18" s="83"/>
      <c r="KS18" s="83"/>
      <c r="KT18" s="83"/>
      <c r="KU18" s="83"/>
      <c r="KV18" s="83"/>
      <c r="KW18" s="83"/>
      <c r="KX18" s="83"/>
      <c r="KY18" s="83"/>
      <c r="KZ18" s="83"/>
      <c r="LA18" s="83"/>
      <c r="LB18" s="83"/>
      <c r="LC18" s="83"/>
      <c r="LD18" s="83"/>
      <c r="LE18" s="83"/>
      <c r="LF18" s="83"/>
      <c r="LG18" s="83"/>
      <c r="LH18" s="83"/>
      <c r="LI18" s="83"/>
      <c r="LJ18" s="83"/>
      <c r="LK18" s="83"/>
      <c r="LL18" s="83"/>
      <c r="LM18" s="83"/>
      <c r="LN18" s="83"/>
      <c r="LO18" s="83"/>
      <c r="LP18" s="83"/>
      <c r="LQ18" s="83"/>
      <c r="LR18" s="83"/>
      <c r="LS18" s="83"/>
      <c r="LT18" s="83"/>
      <c r="LU18" s="83"/>
      <c r="LV18" s="83"/>
      <c r="LW18" s="83"/>
      <c r="LX18" s="83"/>
      <c r="LY18" s="83"/>
      <c r="LZ18" s="83"/>
      <c r="MA18" s="83"/>
      <c r="MB18" s="83"/>
      <c r="MC18" s="83"/>
      <c r="MD18" s="83"/>
      <c r="ME18" s="83"/>
      <c r="MF18" s="83"/>
      <c r="MG18" s="83"/>
      <c r="MH18" s="83"/>
      <c r="MI18" s="83"/>
      <c r="MJ18" s="83"/>
      <c r="MK18" s="83"/>
      <c r="ML18" s="83"/>
      <c r="MM18" s="83"/>
      <c r="MN18" s="83"/>
      <c r="MO18" s="83"/>
      <c r="MP18" s="83"/>
      <c r="MQ18" s="83"/>
      <c r="MR18" s="83"/>
      <c r="MS18" s="83"/>
      <c r="MT18" s="83"/>
      <c r="MU18" s="83"/>
      <c r="MV18" s="83"/>
      <c r="MW18" s="83"/>
      <c r="MX18" s="83"/>
      <c r="MY18" s="83"/>
      <c r="MZ18" s="83"/>
      <c r="NA18" s="83"/>
      <c r="NB18" s="83"/>
      <c r="NC18" s="83"/>
      <c r="ND18" s="83"/>
      <c r="NE18" s="83"/>
      <c r="NF18" s="83"/>
      <c r="NG18" s="83"/>
      <c r="NH18" s="83"/>
      <c r="NI18" s="83"/>
      <c r="NJ18" s="83"/>
      <c r="NK18" s="83"/>
      <c r="NL18" s="83"/>
      <c r="NM18" s="83"/>
      <c r="NN18" s="83"/>
      <c r="NO18" s="83"/>
      <c r="NP18" s="83"/>
      <c r="NQ18" s="83"/>
      <c r="NR18" s="83"/>
      <c r="NS18" s="83"/>
      <c r="NT18" s="83"/>
      <c r="NU18" s="83"/>
      <c r="NV18" s="83"/>
      <c r="NW18" s="83"/>
      <c r="NX18" s="83"/>
      <c r="NY18" s="83"/>
      <c r="NZ18" s="83"/>
      <c r="OA18" s="83"/>
      <c r="OB18" s="83"/>
      <c r="OC18" s="83"/>
      <c r="OD18" s="83"/>
      <c r="OE18" s="83"/>
      <c r="OF18" s="83"/>
      <c r="OG18" s="83"/>
      <c r="OH18" s="83"/>
      <c r="OI18" s="83"/>
      <c r="OJ18" s="83"/>
      <c r="OK18" s="83"/>
      <c r="OL18" s="83"/>
      <c r="OM18" s="83"/>
      <c r="ON18" s="83"/>
      <c r="OO18" s="83"/>
      <c r="OP18" s="83"/>
      <c r="OQ18" s="83"/>
      <c r="OR18" s="83"/>
      <c r="OS18" s="83"/>
      <c r="OT18" s="83"/>
      <c r="OU18" s="83"/>
      <c r="OV18" s="83"/>
      <c r="OW18" s="83"/>
      <c r="OX18" s="83"/>
      <c r="OY18" s="83"/>
      <c r="OZ18" s="83"/>
      <c r="PA18" s="83"/>
      <c r="PB18" s="83"/>
      <c r="PC18" s="83"/>
      <c r="PD18" s="83"/>
      <c r="PE18" s="83"/>
      <c r="PF18" s="83"/>
      <c r="PG18" s="83"/>
      <c r="PH18" s="83"/>
      <c r="PI18" s="83"/>
      <c r="PJ18" s="83"/>
      <c r="PK18" s="83"/>
      <c r="PL18" s="83"/>
      <c r="PM18" s="83"/>
      <c r="PN18" s="83"/>
      <c r="PO18" s="83"/>
      <c r="PP18" s="83"/>
      <c r="PQ18" s="83"/>
      <c r="PR18" s="83"/>
      <c r="PS18" s="83"/>
      <c r="PT18" s="83"/>
      <c r="PU18" s="83"/>
      <c r="PV18" s="83"/>
      <c r="PW18" s="83"/>
      <c r="PX18" s="83"/>
      <c r="PY18" s="83"/>
      <c r="PZ18" s="83"/>
      <c r="QA18" s="83"/>
      <c r="QB18" s="83"/>
      <c r="QC18" s="83"/>
      <c r="QD18" s="83"/>
      <c r="QE18" s="83"/>
      <c r="QF18" s="83"/>
      <c r="QG18" s="83"/>
      <c r="QH18" s="83"/>
      <c r="QI18" s="83"/>
      <c r="QJ18" s="83"/>
      <c r="QK18" s="83"/>
      <c r="QL18" s="83"/>
      <c r="QM18" s="83"/>
      <c r="QN18" s="83"/>
      <c r="QO18" s="83"/>
      <c r="QP18" s="83"/>
      <c r="QQ18" s="83"/>
      <c r="QR18" s="83"/>
      <c r="QS18" s="83"/>
      <c r="QT18" s="83"/>
    </row>
    <row r="19" spans="1:462" s="83" customFormat="1" ht="27.75" customHeight="1" x14ac:dyDescent="0.25">
      <c r="A19" s="213" t="s">
        <v>73</v>
      </c>
      <c r="B19" s="214"/>
      <c r="C19" s="215"/>
      <c r="D19" s="89" t="s">
        <v>37</v>
      </c>
      <c r="E19" s="4"/>
      <c r="F19" s="4"/>
      <c r="G19" s="4"/>
      <c r="H19" s="4"/>
    </row>
    <row r="20" spans="1:462" s="17" customFormat="1" x14ac:dyDescent="0.25">
      <c r="A20" s="219">
        <v>3</v>
      </c>
      <c r="B20" s="220"/>
      <c r="C20" s="221"/>
      <c r="D20" s="16" t="s">
        <v>2</v>
      </c>
      <c r="E20" s="103" t="e">
        <f>E21</f>
        <v>#REF!</v>
      </c>
      <c r="F20" s="103">
        <f>SUM(F21)</f>
        <v>9783</v>
      </c>
      <c r="G20" s="103">
        <f t="shared" ref="G20:H20" si="3">G21</f>
        <v>10001</v>
      </c>
      <c r="H20" s="103">
        <f t="shared" si="3"/>
        <v>218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3"/>
      <c r="JG20" s="83"/>
      <c r="JH20" s="83"/>
      <c r="JI20" s="83"/>
      <c r="JJ20" s="83"/>
      <c r="JK20" s="83"/>
      <c r="JL20" s="83"/>
      <c r="JM20" s="83"/>
      <c r="JN20" s="83"/>
      <c r="JO20" s="83"/>
      <c r="JP20" s="83"/>
      <c r="JQ20" s="83"/>
      <c r="JR20" s="83"/>
      <c r="JS20" s="83"/>
      <c r="JT20" s="83"/>
      <c r="JU20" s="83"/>
      <c r="JV20" s="83"/>
      <c r="JW20" s="83"/>
      <c r="JX20" s="83"/>
      <c r="JY20" s="83"/>
      <c r="JZ20" s="83"/>
      <c r="KA20" s="83"/>
      <c r="KB20" s="83"/>
      <c r="KC20" s="83"/>
      <c r="KD20" s="83"/>
      <c r="KE20" s="83"/>
      <c r="KF20" s="83"/>
      <c r="KG20" s="83"/>
      <c r="KH20" s="83"/>
      <c r="KI20" s="83"/>
      <c r="KJ20" s="83"/>
      <c r="KK20" s="83"/>
      <c r="KL20" s="83"/>
      <c r="KM20" s="83"/>
      <c r="KN20" s="83"/>
      <c r="KO20" s="83"/>
      <c r="KP20" s="83"/>
      <c r="KQ20" s="83"/>
      <c r="KR20" s="83"/>
      <c r="KS20" s="83"/>
      <c r="KT20" s="83"/>
      <c r="KU20" s="83"/>
      <c r="KV20" s="83"/>
      <c r="KW20" s="83"/>
      <c r="KX20" s="83"/>
      <c r="KY20" s="83"/>
      <c r="KZ20" s="83"/>
      <c r="LA20" s="83"/>
      <c r="LB20" s="83"/>
      <c r="LC20" s="83"/>
      <c r="LD20" s="83"/>
      <c r="LE20" s="83"/>
      <c r="LF20" s="83"/>
      <c r="LG20" s="83"/>
      <c r="LH20" s="83"/>
      <c r="LI20" s="83"/>
      <c r="LJ20" s="83"/>
      <c r="LK20" s="83"/>
      <c r="LL20" s="83"/>
      <c r="LM20" s="83"/>
      <c r="LN20" s="83"/>
      <c r="LO20" s="83"/>
      <c r="LP20" s="83"/>
      <c r="LQ20" s="83"/>
      <c r="LR20" s="83"/>
      <c r="LS20" s="83"/>
      <c r="LT20" s="83"/>
      <c r="LU20" s="83"/>
      <c r="LV20" s="83"/>
      <c r="LW20" s="83"/>
      <c r="LX20" s="83"/>
      <c r="LY20" s="83"/>
      <c r="LZ20" s="83"/>
      <c r="MA20" s="83"/>
      <c r="MB20" s="83"/>
      <c r="MC20" s="83"/>
      <c r="MD20" s="83"/>
      <c r="ME20" s="83"/>
      <c r="MF20" s="83"/>
      <c r="MG20" s="83"/>
      <c r="MH20" s="83"/>
      <c r="MI20" s="83"/>
      <c r="MJ20" s="83"/>
      <c r="MK20" s="83"/>
      <c r="ML20" s="83"/>
      <c r="MM20" s="83"/>
      <c r="MN20" s="83"/>
      <c r="MO20" s="83"/>
      <c r="MP20" s="83"/>
      <c r="MQ20" s="83"/>
      <c r="MR20" s="83"/>
      <c r="MS20" s="83"/>
      <c r="MT20" s="83"/>
      <c r="MU20" s="83"/>
      <c r="MV20" s="83"/>
      <c r="MW20" s="83"/>
      <c r="MX20" s="83"/>
      <c r="MY20" s="83"/>
      <c r="MZ20" s="83"/>
      <c r="NA20" s="83"/>
      <c r="NB20" s="83"/>
      <c r="NC20" s="83"/>
      <c r="ND20" s="83"/>
      <c r="NE20" s="83"/>
      <c r="NF20" s="83"/>
      <c r="NG20" s="83"/>
      <c r="NH20" s="83"/>
      <c r="NI20" s="83"/>
      <c r="NJ20" s="83"/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NY20" s="83"/>
      <c r="NZ20" s="83"/>
      <c r="OA20" s="83"/>
      <c r="OB20" s="83"/>
      <c r="OC20" s="83"/>
      <c r="OD20" s="83"/>
      <c r="OE20" s="83"/>
      <c r="OF20" s="83"/>
      <c r="OG20" s="83"/>
      <c r="OH20" s="83"/>
      <c r="OI20" s="83"/>
      <c r="OJ20" s="83"/>
      <c r="OK20" s="83"/>
      <c r="OL20" s="83"/>
      <c r="OM20" s="83"/>
      <c r="ON20" s="83"/>
      <c r="OO20" s="83"/>
      <c r="OP20" s="83"/>
      <c r="OQ20" s="83"/>
      <c r="OR20" s="83"/>
      <c r="OS20" s="83"/>
      <c r="OT20" s="83"/>
      <c r="OU20" s="83"/>
      <c r="OV20" s="83"/>
      <c r="OW20" s="83"/>
      <c r="OX20" s="83"/>
      <c r="OY20" s="83"/>
      <c r="OZ20" s="83"/>
      <c r="PA20" s="83"/>
      <c r="PB20" s="83"/>
      <c r="PC20" s="83"/>
      <c r="PD20" s="83"/>
      <c r="PE20" s="83"/>
      <c r="PF20" s="83"/>
      <c r="PG20" s="83"/>
      <c r="PH20" s="83"/>
      <c r="PI20" s="83"/>
      <c r="PJ20" s="83"/>
      <c r="PK20" s="83"/>
      <c r="PL20" s="83"/>
      <c r="PM20" s="83"/>
      <c r="PN20" s="83"/>
      <c r="PO20" s="83"/>
      <c r="PP20" s="83"/>
      <c r="PQ20" s="83"/>
      <c r="PR20" s="83"/>
      <c r="PS20" s="83"/>
      <c r="PT20" s="83"/>
      <c r="PU20" s="83"/>
      <c r="PV20" s="83"/>
      <c r="PW20" s="83"/>
      <c r="PX20" s="83"/>
      <c r="PY20" s="83"/>
      <c r="PZ20" s="83"/>
      <c r="QA20" s="83"/>
      <c r="QB20" s="83"/>
      <c r="QC20" s="83"/>
      <c r="QD20" s="83"/>
      <c r="QE20" s="83"/>
      <c r="QF20" s="83"/>
      <c r="QG20" s="83"/>
      <c r="QH20" s="83"/>
      <c r="QI20" s="83"/>
      <c r="QJ20" s="83"/>
      <c r="QK20" s="83"/>
      <c r="QL20" s="83"/>
      <c r="QM20" s="83"/>
      <c r="QN20" s="83"/>
      <c r="QO20" s="83"/>
      <c r="QP20" s="83"/>
      <c r="QQ20" s="83"/>
      <c r="QR20" s="83"/>
      <c r="QS20" s="83"/>
      <c r="QT20" s="83"/>
    </row>
    <row r="21" spans="1:462" s="81" customFormat="1" x14ac:dyDescent="0.25">
      <c r="A21" s="201">
        <v>32</v>
      </c>
      <c r="B21" s="202"/>
      <c r="C21" s="203"/>
      <c r="D21" s="80" t="s">
        <v>8</v>
      </c>
      <c r="E21" s="120" t="e">
        <f>#REF!+#REF!</f>
        <v>#REF!</v>
      </c>
      <c r="F21" s="120">
        <v>9783</v>
      </c>
      <c r="G21" s="120">
        <v>10001</v>
      </c>
      <c r="H21" s="120">
        <f>SUM(G21-F21)</f>
        <v>218</v>
      </c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  <c r="IW21" s="152"/>
      <c r="IX21" s="152"/>
      <c r="IY21" s="152"/>
      <c r="IZ21" s="152"/>
      <c r="JA21" s="152"/>
      <c r="JB21" s="152"/>
      <c r="JC21" s="152"/>
      <c r="JD21" s="152"/>
      <c r="JE21" s="152"/>
      <c r="JF21" s="152"/>
      <c r="JG21" s="152"/>
      <c r="JH21" s="152"/>
      <c r="JI21" s="152"/>
      <c r="JJ21" s="152"/>
      <c r="JK21" s="152"/>
      <c r="JL21" s="152"/>
      <c r="JM21" s="152"/>
      <c r="JN21" s="152"/>
      <c r="JO21" s="152"/>
      <c r="JP21" s="152"/>
      <c r="JQ21" s="152"/>
      <c r="JR21" s="152"/>
      <c r="JS21" s="152"/>
      <c r="JT21" s="152"/>
      <c r="JU21" s="152"/>
      <c r="JV21" s="152"/>
      <c r="JW21" s="152"/>
      <c r="JX21" s="152"/>
      <c r="JY21" s="152"/>
      <c r="JZ21" s="152"/>
      <c r="KA21" s="152"/>
      <c r="KB21" s="152"/>
      <c r="KC21" s="152"/>
      <c r="KD21" s="152"/>
      <c r="KE21" s="152"/>
      <c r="KF21" s="152"/>
      <c r="KG21" s="152"/>
      <c r="KH21" s="152"/>
      <c r="KI21" s="152"/>
      <c r="KJ21" s="152"/>
      <c r="KK21" s="152"/>
      <c r="KL21" s="152"/>
      <c r="KM21" s="152"/>
      <c r="KN21" s="152"/>
      <c r="KO21" s="152"/>
      <c r="KP21" s="152"/>
      <c r="KQ21" s="152"/>
      <c r="KR21" s="152"/>
      <c r="KS21" s="152"/>
      <c r="KT21" s="152"/>
      <c r="KU21" s="152"/>
      <c r="KV21" s="152"/>
      <c r="KW21" s="152"/>
      <c r="KX21" s="152"/>
      <c r="KY21" s="152"/>
      <c r="KZ21" s="152"/>
      <c r="LA21" s="152"/>
      <c r="LB21" s="152"/>
      <c r="LC21" s="152"/>
      <c r="LD21" s="152"/>
      <c r="LE21" s="152"/>
      <c r="LF21" s="152"/>
      <c r="LG21" s="152"/>
      <c r="LH21" s="152"/>
      <c r="LI21" s="152"/>
      <c r="LJ21" s="152"/>
      <c r="LK21" s="152"/>
      <c r="LL21" s="152"/>
      <c r="LM21" s="152"/>
      <c r="LN21" s="152"/>
      <c r="LO21" s="152"/>
      <c r="LP21" s="152"/>
      <c r="LQ21" s="152"/>
      <c r="LR21" s="152"/>
      <c r="LS21" s="152"/>
      <c r="LT21" s="152"/>
      <c r="LU21" s="152"/>
      <c r="LV21" s="152"/>
      <c r="LW21" s="152"/>
      <c r="LX21" s="152"/>
      <c r="LY21" s="152"/>
      <c r="LZ21" s="152"/>
      <c r="MA21" s="152"/>
      <c r="MB21" s="152"/>
      <c r="MC21" s="152"/>
      <c r="MD21" s="152"/>
      <c r="ME21" s="152"/>
      <c r="MF21" s="152"/>
      <c r="MG21" s="152"/>
      <c r="MH21" s="152"/>
      <c r="MI21" s="152"/>
      <c r="MJ21" s="152"/>
      <c r="MK21" s="152"/>
      <c r="ML21" s="152"/>
      <c r="MM21" s="152"/>
      <c r="MN21" s="152"/>
      <c r="MO21" s="152"/>
      <c r="MP21" s="152"/>
      <c r="MQ21" s="152"/>
      <c r="MR21" s="152"/>
      <c r="MS21" s="152"/>
      <c r="MT21" s="152"/>
      <c r="MU21" s="152"/>
      <c r="MV21" s="152"/>
      <c r="MW21" s="152"/>
      <c r="MX21" s="152"/>
      <c r="MY21" s="152"/>
      <c r="MZ21" s="152"/>
      <c r="NA21" s="152"/>
      <c r="NB21" s="152"/>
      <c r="NC21" s="152"/>
      <c r="ND21" s="152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2"/>
      <c r="NS21" s="152"/>
      <c r="NT21" s="152"/>
      <c r="NU21" s="152"/>
      <c r="NV21" s="152"/>
      <c r="NW21" s="152"/>
      <c r="NX21" s="152"/>
      <c r="NY21" s="152"/>
      <c r="NZ21" s="152"/>
      <c r="OA21" s="152"/>
      <c r="OB21" s="152"/>
      <c r="OC21" s="152"/>
      <c r="OD21" s="152"/>
      <c r="OE21" s="152"/>
      <c r="OF21" s="152"/>
      <c r="OG21" s="152"/>
      <c r="OH21" s="152"/>
      <c r="OI21" s="152"/>
      <c r="OJ21" s="152"/>
      <c r="OK21" s="152"/>
      <c r="OL21" s="152"/>
      <c r="OM21" s="152"/>
      <c r="ON21" s="152"/>
      <c r="OO21" s="152"/>
      <c r="OP21" s="152"/>
      <c r="OQ21" s="152"/>
      <c r="OR21" s="152"/>
      <c r="OS21" s="152"/>
      <c r="OT21" s="152"/>
      <c r="OU21" s="152"/>
      <c r="OV21" s="152"/>
      <c r="OW21" s="152"/>
      <c r="OX21" s="152"/>
      <c r="OY21" s="152"/>
      <c r="OZ21" s="152"/>
      <c r="PA21" s="152"/>
      <c r="PB21" s="152"/>
      <c r="PC21" s="152"/>
      <c r="PD21" s="152"/>
      <c r="PE21" s="152"/>
      <c r="PF21" s="152"/>
      <c r="PG21" s="152"/>
      <c r="PH21" s="152"/>
      <c r="PI21" s="152"/>
      <c r="PJ21" s="152"/>
      <c r="PK21" s="152"/>
      <c r="PL21" s="152"/>
      <c r="PM21" s="152"/>
      <c r="PN21" s="152"/>
      <c r="PO21" s="152"/>
      <c r="PP21" s="152"/>
      <c r="PQ21" s="152"/>
      <c r="PR21" s="152"/>
      <c r="PS21" s="152"/>
      <c r="PT21" s="152"/>
      <c r="PU21" s="152"/>
      <c r="PV21" s="152"/>
      <c r="PW21" s="152"/>
      <c r="PX21" s="152"/>
      <c r="PY21" s="152"/>
      <c r="PZ21" s="152"/>
      <c r="QA21" s="152"/>
      <c r="QB21" s="152"/>
      <c r="QC21" s="152"/>
      <c r="QD21" s="152"/>
      <c r="QE21" s="152"/>
      <c r="QF21" s="152"/>
      <c r="QG21" s="152"/>
      <c r="QH21" s="152"/>
      <c r="QI21" s="152"/>
      <c r="QJ21" s="152"/>
      <c r="QK21" s="152"/>
      <c r="QL21" s="152"/>
      <c r="QM21" s="152"/>
      <c r="QN21" s="152"/>
      <c r="QO21" s="152"/>
      <c r="QP21" s="152"/>
      <c r="QQ21" s="152"/>
      <c r="QR21" s="152"/>
      <c r="QS21" s="152"/>
      <c r="QT21" s="152"/>
    </row>
    <row r="22" spans="1:462" s="34" customFormat="1" ht="15" customHeight="1" x14ac:dyDescent="0.25">
      <c r="A22" s="216" t="s">
        <v>17</v>
      </c>
      <c r="B22" s="217"/>
      <c r="C22" s="218"/>
      <c r="D22" s="36" t="s">
        <v>18</v>
      </c>
      <c r="E22" s="33"/>
      <c r="F22" s="33">
        <v>0</v>
      </c>
      <c r="G22" s="33">
        <v>0</v>
      </c>
      <c r="H22" s="33">
        <v>0</v>
      </c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</row>
    <row r="23" spans="1:462" s="83" customFormat="1" hidden="1" x14ac:dyDescent="0.25">
      <c r="A23" s="13"/>
      <c r="B23" s="14"/>
      <c r="C23" s="15"/>
      <c r="D23" s="82"/>
      <c r="E23" s="4"/>
      <c r="F23" s="4"/>
      <c r="G23" s="4"/>
      <c r="H23" s="4"/>
    </row>
    <row r="24" spans="1:462" s="83" customFormat="1" x14ac:dyDescent="0.25">
      <c r="A24" s="198" t="s">
        <v>51</v>
      </c>
      <c r="B24" s="199"/>
      <c r="C24" s="200"/>
      <c r="D24" s="131" t="s">
        <v>37</v>
      </c>
      <c r="E24" s="3"/>
      <c r="F24" s="3"/>
      <c r="G24" s="3"/>
      <c r="H24" s="3"/>
    </row>
    <row r="25" spans="1:462" s="184" customFormat="1" x14ac:dyDescent="0.25">
      <c r="A25" s="201">
        <v>32</v>
      </c>
      <c r="B25" s="202"/>
      <c r="C25" s="203"/>
      <c r="D25" s="80" t="s">
        <v>88</v>
      </c>
      <c r="E25" s="185">
        <v>0</v>
      </c>
      <c r="F25" s="185">
        <v>0</v>
      </c>
      <c r="G25" s="185">
        <v>0</v>
      </c>
      <c r="H25" s="185">
        <v>0</v>
      </c>
    </row>
    <row r="26" spans="1:462" s="83" customFormat="1" x14ac:dyDescent="0.25">
      <c r="A26" s="44" t="s">
        <v>19</v>
      </c>
      <c r="B26" s="52"/>
      <c r="C26" s="53"/>
      <c r="D26" s="43" t="s">
        <v>20</v>
      </c>
      <c r="E26" s="97" t="e">
        <f>SUM(E27+E31+E35+E43+E51+E63+E71+E80)</f>
        <v>#REF!</v>
      </c>
      <c r="F26" s="97">
        <f>SUM(F27+F31+F35+F39+F43+F51+F63+F71+F80)</f>
        <v>35864</v>
      </c>
      <c r="G26" s="97">
        <f>SUM(G27+G31+G35+G39+G43+G47+G51+G63+G71+G80)</f>
        <v>40892.400000000001</v>
      </c>
      <c r="H26" s="97">
        <f>SUM(H27+H31+H35+H39+H43+H47+H51+H63+H71+H80)</f>
        <v>5028.3999999999996</v>
      </c>
    </row>
    <row r="27" spans="1:462" s="83" customFormat="1" x14ac:dyDescent="0.25">
      <c r="A27" s="166" t="s">
        <v>12</v>
      </c>
      <c r="B27" s="167"/>
      <c r="C27" s="168"/>
      <c r="D27" s="36" t="s">
        <v>84</v>
      </c>
      <c r="E27" s="98" t="e">
        <f t="shared" ref="E27:G27" si="4">SUM(E29)</f>
        <v>#REF!</v>
      </c>
      <c r="F27" s="98">
        <f t="shared" si="4"/>
        <v>0</v>
      </c>
      <c r="G27" s="98">
        <f t="shared" si="4"/>
        <v>0</v>
      </c>
      <c r="H27" s="98">
        <f t="shared" ref="H27" si="5">SUM(H29)</f>
        <v>0</v>
      </c>
    </row>
    <row r="28" spans="1:462" s="83" customFormat="1" ht="15" customHeight="1" x14ac:dyDescent="0.25">
      <c r="A28" s="198" t="s">
        <v>51</v>
      </c>
      <c r="B28" s="199"/>
      <c r="C28" s="200"/>
      <c r="D28" s="92" t="s">
        <v>0</v>
      </c>
      <c r="E28" s="3"/>
      <c r="F28" s="3"/>
      <c r="G28" s="3"/>
      <c r="H28" s="3"/>
    </row>
    <row r="29" spans="1:462" s="83" customFormat="1" x14ac:dyDescent="0.25">
      <c r="A29" s="59"/>
      <c r="B29" s="65">
        <v>3</v>
      </c>
      <c r="C29" s="66"/>
      <c r="D29" s="67" t="s">
        <v>2</v>
      </c>
      <c r="E29" s="99" t="e">
        <f t="shared" ref="E29:H29" si="6">SUM(E30)</f>
        <v>#REF!</v>
      </c>
      <c r="F29" s="99">
        <f t="shared" si="6"/>
        <v>0</v>
      </c>
      <c r="G29" s="99">
        <f t="shared" si="6"/>
        <v>0</v>
      </c>
      <c r="H29" s="99">
        <f t="shared" si="6"/>
        <v>0</v>
      </c>
    </row>
    <row r="30" spans="1:462" s="83" customFormat="1" x14ac:dyDescent="0.25">
      <c r="A30" s="201">
        <v>32</v>
      </c>
      <c r="B30" s="202"/>
      <c r="C30" s="203"/>
      <c r="D30" s="80" t="s">
        <v>8</v>
      </c>
      <c r="E30" s="96" t="e">
        <f>SUM(#REF!)</f>
        <v>#REF!</v>
      </c>
      <c r="F30" s="96">
        <v>0</v>
      </c>
      <c r="G30" s="96">
        <v>0</v>
      </c>
      <c r="H30" s="96">
        <v>0</v>
      </c>
    </row>
    <row r="31" spans="1:462" s="83" customFormat="1" x14ac:dyDescent="0.25">
      <c r="A31" s="166" t="s">
        <v>21</v>
      </c>
      <c r="B31" s="167"/>
      <c r="C31" s="168"/>
      <c r="D31" s="36" t="s">
        <v>56</v>
      </c>
      <c r="E31" s="98" t="e">
        <f t="shared" ref="E31:G31" si="7">SUM(E33)</f>
        <v>#REF!</v>
      </c>
      <c r="F31" s="98">
        <f t="shared" si="7"/>
        <v>333</v>
      </c>
      <c r="G31" s="98">
        <f t="shared" si="7"/>
        <v>333</v>
      </c>
      <c r="H31" s="98">
        <f t="shared" ref="H31" si="8">SUM(H33)</f>
        <v>0</v>
      </c>
    </row>
    <row r="32" spans="1:462" s="83" customFormat="1" ht="15" customHeight="1" x14ac:dyDescent="0.25">
      <c r="A32" s="198" t="s">
        <v>51</v>
      </c>
      <c r="B32" s="199"/>
      <c r="C32" s="200"/>
      <c r="D32" s="92" t="s">
        <v>0</v>
      </c>
      <c r="E32" s="3"/>
      <c r="F32" s="3"/>
      <c r="G32" s="3"/>
      <c r="H32" s="3"/>
    </row>
    <row r="33" spans="1:8" s="83" customFormat="1" ht="15" customHeight="1" x14ac:dyDescent="0.25">
      <c r="A33" s="59"/>
      <c r="B33" s="65">
        <v>3</v>
      </c>
      <c r="C33" s="66"/>
      <c r="D33" s="67" t="s">
        <v>2</v>
      </c>
      <c r="E33" s="99" t="e">
        <f t="shared" ref="E33:H33" si="9">SUM(E34)</f>
        <v>#REF!</v>
      </c>
      <c r="F33" s="99">
        <f t="shared" si="9"/>
        <v>333</v>
      </c>
      <c r="G33" s="99">
        <f t="shared" si="9"/>
        <v>333</v>
      </c>
      <c r="H33" s="99">
        <f t="shared" si="9"/>
        <v>0</v>
      </c>
    </row>
    <row r="34" spans="1:8" s="83" customFormat="1" ht="15" customHeight="1" x14ac:dyDescent="0.25">
      <c r="A34" s="201">
        <v>32</v>
      </c>
      <c r="B34" s="202"/>
      <c r="C34" s="203"/>
      <c r="D34" s="80" t="s">
        <v>8</v>
      </c>
      <c r="E34" s="96" t="e">
        <f>SUM(#REF!)</f>
        <v>#REF!</v>
      </c>
      <c r="F34" s="96">
        <v>333</v>
      </c>
      <c r="G34" s="96">
        <v>333</v>
      </c>
      <c r="H34" s="96">
        <v>0</v>
      </c>
    </row>
    <row r="35" spans="1:8" s="83" customFormat="1" ht="15" customHeight="1" x14ac:dyDescent="0.25">
      <c r="A35" s="166" t="s">
        <v>57</v>
      </c>
      <c r="B35" s="167"/>
      <c r="C35" s="168"/>
      <c r="D35" s="36" t="s">
        <v>58</v>
      </c>
      <c r="E35" s="98">
        <f t="shared" ref="E35:G35" si="10">SUM(E37)</f>
        <v>0</v>
      </c>
      <c r="F35" s="98">
        <f t="shared" si="10"/>
        <v>0</v>
      </c>
      <c r="G35" s="98">
        <f t="shared" si="10"/>
        <v>4328.3999999999996</v>
      </c>
      <c r="H35" s="98">
        <f t="shared" ref="H35" si="11">SUM(H37)</f>
        <v>4328.3999999999996</v>
      </c>
    </row>
    <row r="36" spans="1:8" s="83" customFormat="1" ht="15" customHeight="1" x14ac:dyDescent="0.25">
      <c r="A36" s="198" t="s">
        <v>51</v>
      </c>
      <c r="B36" s="199"/>
      <c r="C36" s="200"/>
      <c r="D36" s="92" t="s">
        <v>0</v>
      </c>
      <c r="E36" s="96"/>
      <c r="F36" s="96"/>
      <c r="G36" s="96"/>
      <c r="H36" s="96"/>
    </row>
    <row r="37" spans="1:8" s="83" customFormat="1" ht="15" customHeight="1" x14ac:dyDescent="0.25">
      <c r="A37" s="59"/>
      <c r="B37" s="65">
        <v>3</v>
      </c>
      <c r="C37" s="66"/>
      <c r="D37" s="67" t="s">
        <v>2</v>
      </c>
      <c r="E37" s="99">
        <v>0</v>
      </c>
      <c r="F37" s="99">
        <f>SUM(F38)</f>
        <v>0</v>
      </c>
      <c r="G37" s="99">
        <v>4328.3999999999996</v>
      </c>
      <c r="H37" s="99">
        <v>4328.3999999999996</v>
      </c>
    </row>
    <row r="38" spans="1:8" s="83" customFormat="1" ht="15" customHeight="1" x14ac:dyDescent="0.25">
      <c r="A38" s="133">
        <v>32</v>
      </c>
      <c r="B38" s="134"/>
      <c r="C38" s="135"/>
      <c r="D38" s="136" t="s">
        <v>8</v>
      </c>
      <c r="E38" s="137">
        <v>0</v>
      </c>
      <c r="F38" s="137">
        <v>0</v>
      </c>
      <c r="G38" s="137">
        <v>4328.3999999999996</v>
      </c>
      <c r="H38" s="137">
        <f>SUM(G38-F38)</f>
        <v>4328.3999999999996</v>
      </c>
    </row>
    <row r="39" spans="1:8" s="83" customFormat="1" ht="15" customHeight="1" x14ac:dyDescent="0.25">
      <c r="A39" s="166" t="s">
        <v>64</v>
      </c>
      <c r="B39" s="167"/>
      <c r="C39" s="168"/>
      <c r="D39" s="36" t="s">
        <v>92</v>
      </c>
      <c r="E39" s="98">
        <f t="shared" ref="E39:G39" si="12">SUM(E41)</f>
        <v>0</v>
      </c>
      <c r="F39" s="98">
        <v>0</v>
      </c>
      <c r="G39" s="98">
        <f t="shared" si="12"/>
        <v>700</v>
      </c>
      <c r="H39" s="98">
        <f t="shared" ref="H39" si="13">SUM(H41)</f>
        <v>700</v>
      </c>
    </row>
    <row r="40" spans="1:8" s="83" customFormat="1" ht="15" customHeight="1" x14ac:dyDescent="0.25">
      <c r="A40" s="198" t="s">
        <v>51</v>
      </c>
      <c r="B40" s="199"/>
      <c r="C40" s="200"/>
      <c r="D40" s="92" t="s">
        <v>0</v>
      </c>
      <c r="E40" s="96"/>
      <c r="F40" s="96"/>
      <c r="G40" s="96"/>
      <c r="H40" s="96"/>
    </row>
    <row r="41" spans="1:8" s="83" customFormat="1" ht="15" customHeight="1" x14ac:dyDescent="0.25">
      <c r="A41" s="59"/>
      <c r="B41" s="65">
        <v>4</v>
      </c>
      <c r="C41" s="66"/>
      <c r="D41" s="67" t="s">
        <v>2</v>
      </c>
      <c r="E41" s="99">
        <v>0</v>
      </c>
      <c r="F41" s="99">
        <v>0</v>
      </c>
      <c r="G41" s="99">
        <v>700</v>
      </c>
      <c r="H41" s="99">
        <v>700</v>
      </c>
    </row>
    <row r="42" spans="1:8" s="83" customFormat="1" ht="15" customHeight="1" x14ac:dyDescent="0.25">
      <c r="A42" s="133">
        <v>42</v>
      </c>
      <c r="B42" s="134"/>
      <c r="C42" s="135"/>
      <c r="D42" s="136" t="s">
        <v>93</v>
      </c>
      <c r="E42" s="137">
        <v>0</v>
      </c>
      <c r="F42" s="137">
        <v>0</v>
      </c>
      <c r="G42" s="137">
        <v>700</v>
      </c>
      <c r="H42" s="137">
        <f>SUM(G42-F42)</f>
        <v>700</v>
      </c>
    </row>
    <row r="43" spans="1:8" s="83" customFormat="1" ht="15" customHeight="1" x14ac:dyDescent="0.25">
      <c r="A43" s="37" t="s">
        <v>22</v>
      </c>
      <c r="B43" s="169"/>
      <c r="C43" s="170"/>
      <c r="D43" s="36" t="s">
        <v>65</v>
      </c>
      <c r="E43" s="118" t="e">
        <f t="shared" ref="E43:G43" si="14">E45</f>
        <v>#REF!</v>
      </c>
      <c r="F43" s="118">
        <f>SUM(F45)</f>
        <v>531</v>
      </c>
      <c r="G43" s="118">
        <f t="shared" si="14"/>
        <v>531</v>
      </c>
      <c r="H43" s="118">
        <f t="shared" ref="H43" si="15">H45</f>
        <v>0</v>
      </c>
    </row>
    <row r="44" spans="1:8" s="83" customFormat="1" ht="15" customHeight="1" x14ac:dyDescent="0.25">
      <c r="A44" s="198" t="s">
        <v>51</v>
      </c>
      <c r="B44" s="199"/>
      <c r="C44" s="200"/>
      <c r="D44" s="92" t="s">
        <v>37</v>
      </c>
      <c r="E44" s="96"/>
      <c r="F44" s="96"/>
      <c r="G44" s="3"/>
      <c r="H44" s="3"/>
    </row>
    <row r="45" spans="1:8" s="83" customFormat="1" ht="15" customHeight="1" x14ac:dyDescent="0.25">
      <c r="A45" s="225">
        <v>3</v>
      </c>
      <c r="B45" s="226"/>
      <c r="C45" s="227"/>
      <c r="D45" s="132" t="s">
        <v>2</v>
      </c>
      <c r="E45" s="99" t="e">
        <f t="shared" ref="E45:H45" si="16">SUM(E46)</f>
        <v>#REF!</v>
      </c>
      <c r="F45" s="99">
        <f>SUM(F46)</f>
        <v>531</v>
      </c>
      <c r="G45" s="99">
        <f t="shared" si="16"/>
        <v>531</v>
      </c>
      <c r="H45" s="99">
        <f t="shared" si="16"/>
        <v>0</v>
      </c>
    </row>
    <row r="46" spans="1:8" s="83" customFormat="1" ht="15" customHeight="1" x14ac:dyDescent="0.25">
      <c r="A46" s="228">
        <v>32</v>
      </c>
      <c r="B46" s="229"/>
      <c r="C46" s="230"/>
      <c r="D46" s="31" t="s">
        <v>8</v>
      </c>
      <c r="E46" s="101" t="e">
        <f>SUM(#REF!)</f>
        <v>#REF!</v>
      </c>
      <c r="F46" s="101">
        <v>531</v>
      </c>
      <c r="G46" s="101">
        <v>531</v>
      </c>
      <c r="H46" s="101">
        <v>0</v>
      </c>
    </row>
    <row r="47" spans="1:8" s="83" customFormat="1" ht="15" customHeight="1" x14ac:dyDescent="0.25">
      <c r="A47" s="37" t="s">
        <v>82</v>
      </c>
      <c r="B47" s="169"/>
      <c r="C47" s="170"/>
      <c r="D47" s="36" t="s">
        <v>83</v>
      </c>
      <c r="E47" s="118" t="e">
        <f t="shared" ref="E47" si="17">E49</f>
        <v>#REF!</v>
      </c>
      <c r="F47" s="118">
        <f>SUM(F49)</f>
        <v>0</v>
      </c>
      <c r="G47" s="118">
        <f t="shared" ref="G47" si="18">G49</f>
        <v>0</v>
      </c>
      <c r="H47" s="118">
        <f t="shared" ref="H47" si="19">H49</f>
        <v>0</v>
      </c>
    </row>
    <row r="48" spans="1:8" s="83" customFormat="1" ht="15" customHeight="1" x14ac:dyDescent="0.25">
      <c r="A48" s="198" t="s">
        <v>51</v>
      </c>
      <c r="B48" s="199"/>
      <c r="C48" s="200"/>
      <c r="D48" s="92" t="s">
        <v>37</v>
      </c>
      <c r="E48" s="96"/>
      <c r="F48" s="96"/>
      <c r="G48" s="3"/>
      <c r="H48" s="3"/>
    </row>
    <row r="49" spans="1:8" s="83" customFormat="1" ht="15" customHeight="1" x14ac:dyDescent="0.25">
      <c r="A49" s="225">
        <v>3</v>
      </c>
      <c r="B49" s="226"/>
      <c r="C49" s="227"/>
      <c r="D49" s="182" t="s">
        <v>2</v>
      </c>
      <c r="E49" s="99" t="e">
        <f t="shared" ref="E49:H49" si="20">SUM(E50)</f>
        <v>#REF!</v>
      </c>
      <c r="F49" s="99">
        <f>SUM(F50)</f>
        <v>0</v>
      </c>
      <c r="G49" s="99">
        <f t="shared" si="20"/>
        <v>0</v>
      </c>
      <c r="H49" s="99">
        <f t="shared" si="20"/>
        <v>0</v>
      </c>
    </row>
    <row r="50" spans="1:8" s="83" customFormat="1" ht="15" customHeight="1" x14ac:dyDescent="0.25">
      <c r="A50" s="228">
        <v>32</v>
      </c>
      <c r="B50" s="229"/>
      <c r="C50" s="230"/>
      <c r="D50" s="31" t="s">
        <v>8</v>
      </c>
      <c r="E50" s="101" t="e">
        <f>SUM(#REF!)</f>
        <v>#REF!</v>
      </c>
      <c r="F50" s="101">
        <v>0</v>
      </c>
      <c r="G50" s="101">
        <v>0</v>
      </c>
      <c r="H50" s="101">
        <v>0</v>
      </c>
    </row>
    <row r="51" spans="1:8" s="83" customFormat="1" x14ac:dyDescent="0.25">
      <c r="A51" s="37" t="s">
        <v>52</v>
      </c>
      <c r="B51" s="169"/>
      <c r="C51" s="170"/>
      <c r="D51" s="36" t="s">
        <v>53</v>
      </c>
      <c r="E51" s="98" t="e">
        <f t="shared" ref="E51:G51" si="21">E53</f>
        <v>#REF!</v>
      </c>
      <c r="F51" s="98">
        <f>SUM(F53+F56)</f>
        <v>0</v>
      </c>
      <c r="G51" s="98">
        <f t="shared" si="21"/>
        <v>0</v>
      </c>
      <c r="H51" s="98">
        <f t="shared" ref="H51" si="22">H53</f>
        <v>0</v>
      </c>
    </row>
    <row r="52" spans="1:8" s="83" customFormat="1" ht="15" customHeight="1" x14ac:dyDescent="0.25">
      <c r="A52" s="198" t="s">
        <v>51</v>
      </c>
      <c r="B52" s="199"/>
      <c r="C52" s="200"/>
      <c r="D52" s="92" t="s">
        <v>0</v>
      </c>
      <c r="E52" s="3"/>
      <c r="F52" s="3"/>
      <c r="G52" s="3"/>
      <c r="H52" s="3"/>
    </row>
    <row r="53" spans="1:8" s="83" customFormat="1" x14ac:dyDescent="0.25">
      <c r="A53" s="106"/>
      <c r="B53" s="138">
        <v>3</v>
      </c>
      <c r="C53" s="139"/>
      <c r="D53" s="67" t="s">
        <v>2</v>
      </c>
      <c r="E53" s="99" t="e">
        <f>E54+E55</f>
        <v>#REF!</v>
      </c>
      <c r="F53" s="99">
        <f>SUM(F54+F55)</f>
        <v>0</v>
      </c>
      <c r="G53" s="99">
        <f>G54+G55</f>
        <v>0</v>
      </c>
      <c r="H53" s="99">
        <f>H54+H55</f>
        <v>0</v>
      </c>
    </row>
    <row r="54" spans="1:8" s="83" customFormat="1" x14ac:dyDescent="0.25">
      <c r="A54" s="140"/>
      <c r="B54" s="141">
        <v>31</v>
      </c>
      <c r="C54" s="142"/>
      <c r="D54" s="73" t="s">
        <v>3</v>
      </c>
      <c r="E54" s="101" t="e">
        <f>#REF!+#REF!+#REF!</f>
        <v>#REF!</v>
      </c>
      <c r="F54" s="101">
        <v>0</v>
      </c>
      <c r="G54" s="101">
        <v>0</v>
      </c>
      <c r="H54" s="101">
        <v>0</v>
      </c>
    </row>
    <row r="55" spans="1:8" s="83" customFormat="1" x14ac:dyDescent="0.25">
      <c r="A55" s="128"/>
      <c r="B55" s="129">
        <v>32</v>
      </c>
      <c r="C55" s="130"/>
      <c r="D55" s="73" t="s">
        <v>8</v>
      </c>
      <c r="E55" s="101" t="e">
        <f>#REF!</f>
        <v>#REF!</v>
      </c>
      <c r="F55" s="101">
        <v>0</v>
      </c>
      <c r="G55" s="101">
        <v>0</v>
      </c>
      <c r="H55" s="101">
        <v>0</v>
      </c>
    </row>
    <row r="56" spans="1:8" s="83" customFormat="1" x14ac:dyDescent="0.25">
      <c r="A56" s="59"/>
      <c r="B56" s="65">
        <v>3</v>
      </c>
      <c r="C56" s="66"/>
      <c r="D56" s="67" t="s">
        <v>2</v>
      </c>
      <c r="E56" s="99" t="e">
        <f>E57+E58</f>
        <v>#REF!</v>
      </c>
      <c r="F56" s="99">
        <f>SUM(F57+F58)</f>
        <v>0</v>
      </c>
      <c r="G56" s="99">
        <v>0</v>
      </c>
      <c r="H56" s="99">
        <v>0</v>
      </c>
    </row>
    <row r="57" spans="1:8" s="83" customFormat="1" x14ac:dyDescent="0.25">
      <c r="A57" s="128"/>
      <c r="B57" s="129">
        <v>31</v>
      </c>
      <c r="C57" s="130"/>
      <c r="D57" s="73" t="s">
        <v>3</v>
      </c>
      <c r="E57" s="101" t="e">
        <f>#REF!+#REF!+#REF!</f>
        <v>#REF!</v>
      </c>
      <c r="F57" s="101">
        <v>0</v>
      </c>
      <c r="G57" s="101">
        <v>0</v>
      </c>
      <c r="H57" s="101">
        <v>0</v>
      </c>
    </row>
    <row r="58" spans="1:8" s="83" customFormat="1" x14ac:dyDescent="0.25">
      <c r="A58" s="128"/>
      <c r="B58" s="129">
        <v>32</v>
      </c>
      <c r="C58" s="130"/>
      <c r="D58" s="73" t="s">
        <v>8</v>
      </c>
      <c r="E58" s="101" t="e">
        <f>#REF!</f>
        <v>#REF!</v>
      </c>
      <c r="F58" s="101">
        <v>0</v>
      </c>
      <c r="G58" s="101">
        <v>0</v>
      </c>
      <c r="H58" s="101">
        <v>0</v>
      </c>
    </row>
    <row r="59" spans="1:8" s="83" customFormat="1" ht="15" hidden="1" customHeight="1" x14ac:dyDescent="0.25">
      <c r="A59" s="8"/>
      <c r="B59" s="84"/>
      <c r="C59" s="9"/>
      <c r="D59" s="85"/>
      <c r="E59" s="4"/>
      <c r="F59" s="4"/>
      <c r="G59" s="4"/>
      <c r="H59" s="4"/>
    </row>
    <row r="60" spans="1:8" s="83" customFormat="1" ht="15" hidden="1" customHeight="1" x14ac:dyDescent="0.25">
      <c r="A60" s="8"/>
      <c r="B60" s="84"/>
      <c r="C60" s="9"/>
      <c r="D60" s="85"/>
      <c r="E60" s="4"/>
      <c r="F60" s="4"/>
      <c r="G60" s="4"/>
      <c r="H60" s="4"/>
    </row>
    <row r="61" spans="1:8" s="83" customFormat="1" ht="15" hidden="1" customHeight="1" x14ac:dyDescent="0.25">
      <c r="A61" s="8"/>
      <c r="B61" s="84"/>
      <c r="C61" s="9"/>
      <c r="D61" s="85"/>
      <c r="E61" s="4"/>
      <c r="F61" s="4"/>
      <c r="G61" s="4"/>
      <c r="H61" s="4"/>
    </row>
    <row r="62" spans="1:8" s="83" customFormat="1" hidden="1" x14ac:dyDescent="0.25">
      <c r="A62" s="8"/>
      <c r="B62" s="86"/>
      <c r="C62" s="9"/>
      <c r="D62" s="87"/>
      <c r="E62" s="4"/>
      <c r="F62" s="4"/>
      <c r="G62" s="4"/>
      <c r="H62" s="4"/>
    </row>
    <row r="63" spans="1:8" s="83" customFormat="1" ht="15.75" customHeight="1" x14ac:dyDescent="0.25">
      <c r="A63" s="37" t="s">
        <v>50</v>
      </c>
      <c r="B63" s="169"/>
      <c r="C63" s="170"/>
      <c r="D63" s="36" t="s">
        <v>49</v>
      </c>
      <c r="E63" s="98" t="e">
        <f t="shared" ref="E63" si="23">E65</f>
        <v>#REF!</v>
      </c>
      <c r="F63" s="98">
        <f>SUM(F65+F68)</f>
        <v>0</v>
      </c>
      <c r="G63" s="98">
        <f>SUM(G65+G68)</f>
        <v>0</v>
      </c>
      <c r="H63" s="98">
        <f>SUM(H65+H68)</f>
        <v>0</v>
      </c>
    </row>
    <row r="64" spans="1:8" s="83" customFormat="1" ht="15.75" customHeight="1" x14ac:dyDescent="0.25">
      <c r="A64" s="198" t="s">
        <v>51</v>
      </c>
      <c r="B64" s="199"/>
      <c r="C64" s="200"/>
      <c r="D64" s="92" t="s">
        <v>0</v>
      </c>
      <c r="E64" s="96"/>
      <c r="F64" s="96"/>
      <c r="G64" s="96"/>
      <c r="H64" s="96"/>
    </row>
    <row r="65" spans="1:16" s="83" customFormat="1" ht="15.75" customHeight="1" x14ac:dyDescent="0.25">
      <c r="A65" s="59"/>
      <c r="B65" s="65">
        <v>3</v>
      </c>
      <c r="C65" s="66"/>
      <c r="D65" s="67" t="s">
        <v>2</v>
      </c>
      <c r="E65" s="99" t="e">
        <f>E66+E67</f>
        <v>#REF!</v>
      </c>
      <c r="F65" s="99">
        <f>SUM(F66+F67)</f>
        <v>0</v>
      </c>
      <c r="G65" s="99">
        <f>G66+G67</f>
        <v>0</v>
      </c>
      <c r="H65" s="99">
        <f>H66+H67</f>
        <v>0</v>
      </c>
    </row>
    <row r="66" spans="1:16" s="83" customFormat="1" ht="15" customHeight="1" x14ac:dyDescent="0.25">
      <c r="A66" s="20"/>
      <c r="B66" s="21">
        <v>31</v>
      </c>
      <c r="C66" s="30"/>
      <c r="D66" s="73" t="s">
        <v>3</v>
      </c>
      <c r="E66" s="101" t="e">
        <f>#REF!+#REF!+#REF!</f>
        <v>#REF!</v>
      </c>
      <c r="F66" s="101">
        <v>0</v>
      </c>
      <c r="G66" s="101">
        <v>0</v>
      </c>
      <c r="H66" s="101">
        <v>0</v>
      </c>
    </row>
    <row r="67" spans="1:16" s="24" customFormat="1" x14ac:dyDescent="0.25">
      <c r="A67" s="20"/>
      <c r="B67" s="21">
        <v>32</v>
      </c>
      <c r="C67" s="30"/>
      <c r="D67" s="73" t="s">
        <v>8</v>
      </c>
      <c r="E67" s="101" t="e">
        <f>#REF!</f>
        <v>#REF!</v>
      </c>
      <c r="F67" s="101">
        <v>0</v>
      </c>
      <c r="G67" s="101">
        <v>0</v>
      </c>
      <c r="H67" s="101">
        <v>0</v>
      </c>
      <c r="I67" s="83"/>
      <c r="J67" s="83"/>
      <c r="K67" s="83"/>
      <c r="L67" s="83"/>
      <c r="M67" s="83"/>
      <c r="N67" s="83"/>
      <c r="O67" s="83"/>
      <c r="P67" s="83"/>
    </row>
    <row r="68" spans="1:16" s="83" customFormat="1" ht="14.25" customHeight="1" x14ac:dyDescent="0.25">
      <c r="A68" s="59"/>
      <c r="B68" s="65">
        <v>3</v>
      </c>
      <c r="C68" s="66"/>
      <c r="D68" s="67" t="s">
        <v>2</v>
      </c>
      <c r="E68" s="99" t="e">
        <f>E69+E70</f>
        <v>#REF!</v>
      </c>
      <c r="F68" s="99">
        <f>SUM(F69+F70)</f>
        <v>0</v>
      </c>
      <c r="G68" s="99">
        <f>G69+G70</f>
        <v>0</v>
      </c>
      <c r="H68" s="99">
        <f>H69+H70</f>
        <v>0</v>
      </c>
    </row>
    <row r="69" spans="1:16" s="83" customFormat="1" ht="14.25" customHeight="1" x14ac:dyDescent="0.25">
      <c r="A69" s="128"/>
      <c r="B69" s="129">
        <v>31</v>
      </c>
      <c r="C69" s="130"/>
      <c r="D69" s="73" t="s">
        <v>3</v>
      </c>
      <c r="E69" s="101" t="e">
        <f>#REF!+#REF!+#REF!</f>
        <v>#REF!</v>
      </c>
      <c r="F69" s="101">
        <v>0</v>
      </c>
      <c r="G69" s="101">
        <v>0</v>
      </c>
      <c r="H69" s="101">
        <v>0</v>
      </c>
    </row>
    <row r="70" spans="1:16" s="83" customFormat="1" ht="14.25" customHeight="1" x14ac:dyDescent="0.25">
      <c r="A70" s="128"/>
      <c r="B70" s="129">
        <v>32</v>
      </c>
      <c r="C70" s="130"/>
      <c r="D70" s="73" t="s">
        <v>8</v>
      </c>
      <c r="E70" s="101" t="e">
        <f>#REF!</f>
        <v>#REF!</v>
      </c>
      <c r="F70" s="101">
        <v>0</v>
      </c>
      <c r="G70" s="101">
        <v>0</v>
      </c>
      <c r="H70" s="101">
        <v>0</v>
      </c>
    </row>
    <row r="71" spans="1:16" s="83" customFormat="1" ht="14.25" customHeight="1" x14ac:dyDescent="0.25">
      <c r="A71" s="37" t="s">
        <v>71</v>
      </c>
      <c r="B71" s="169"/>
      <c r="C71" s="170"/>
      <c r="D71" s="36" t="s">
        <v>72</v>
      </c>
      <c r="E71" s="98"/>
      <c r="F71" s="98">
        <f>SUM(F73+F77)</f>
        <v>20491</v>
      </c>
      <c r="G71" s="98">
        <f>SUM(G73+G77)</f>
        <v>0</v>
      </c>
      <c r="H71" s="98">
        <f>SUM(H73+H77)</f>
        <v>0</v>
      </c>
    </row>
    <row r="72" spans="1:16" s="83" customFormat="1" ht="14.25" customHeight="1" x14ac:dyDescent="0.25">
      <c r="A72" s="198" t="s">
        <v>51</v>
      </c>
      <c r="B72" s="199"/>
      <c r="C72" s="200"/>
      <c r="D72" s="92" t="s">
        <v>0</v>
      </c>
      <c r="E72" s="96"/>
      <c r="F72" s="96"/>
      <c r="G72" s="96"/>
      <c r="H72" s="96"/>
    </row>
    <row r="73" spans="1:16" s="83" customFormat="1" ht="14.25" customHeight="1" x14ac:dyDescent="0.25">
      <c r="A73" s="59"/>
      <c r="B73" s="65">
        <v>3</v>
      </c>
      <c r="C73" s="66"/>
      <c r="D73" s="67" t="s">
        <v>2</v>
      </c>
      <c r="E73" s="99" t="e">
        <f>E74+E75</f>
        <v>#REF!</v>
      </c>
      <c r="F73" s="99">
        <f>SUM(F74+F75)</f>
        <v>3073.65</v>
      </c>
      <c r="G73" s="99">
        <f>G74+G75</f>
        <v>0</v>
      </c>
      <c r="H73" s="99">
        <f>H74+H75</f>
        <v>0</v>
      </c>
    </row>
    <row r="74" spans="1:16" s="83" customFormat="1" ht="14.25" customHeight="1" x14ac:dyDescent="0.25">
      <c r="A74" s="20"/>
      <c r="B74" s="21">
        <v>31</v>
      </c>
      <c r="C74" s="30"/>
      <c r="D74" s="73" t="s">
        <v>3</v>
      </c>
      <c r="E74" s="101" t="e">
        <f>#REF!+#REF!+#REF!</f>
        <v>#REF!</v>
      </c>
      <c r="F74" s="101">
        <v>2520.15</v>
      </c>
      <c r="G74" s="101">
        <v>0</v>
      </c>
      <c r="H74" s="101">
        <v>0</v>
      </c>
    </row>
    <row r="75" spans="1:16" s="83" customFormat="1" ht="14.25" customHeight="1" x14ac:dyDescent="0.25">
      <c r="A75" s="20"/>
      <c r="B75" s="21">
        <v>32</v>
      </c>
      <c r="C75" s="30"/>
      <c r="D75" s="73" t="s">
        <v>8</v>
      </c>
      <c r="E75" s="101" t="e">
        <f>#REF!</f>
        <v>#REF!</v>
      </c>
      <c r="F75" s="101">
        <v>553.5</v>
      </c>
      <c r="G75" s="101">
        <v>0</v>
      </c>
      <c r="H75" s="101">
        <v>0</v>
      </c>
    </row>
    <row r="76" spans="1:16" s="83" customFormat="1" ht="14.25" customHeight="1" x14ac:dyDescent="0.25">
      <c r="A76" s="198" t="s">
        <v>54</v>
      </c>
      <c r="B76" s="199"/>
      <c r="C76" s="200"/>
      <c r="D76" s="12" t="s">
        <v>55</v>
      </c>
      <c r="E76" s="102"/>
      <c r="F76" s="102"/>
      <c r="G76" s="102"/>
      <c r="H76" s="102"/>
    </row>
    <row r="77" spans="1:16" s="83" customFormat="1" ht="14.25" customHeight="1" x14ac:dyDescent="0.25">
      <c r="A77" s="59"/>
      <c r="B77" s="65">
        <v>3</v>
      </c>
      <c r="C77" s="66"/>
      <c r="D77" s="67" t="s">
        <v>2</v>
      </c>
      <c r="E77" s="99" t="e">
        <f>E78+E79</f>
        <v>#REF!</v>
      </c>
      <c r="F77" s="99">
        <f>SUM(F78+F79)</f>
        <v>17417.349999999999</v>
      </c>
      <c r="G77" s="99">
        <f>G78+G79</f>
        <v>0</v>
      </c>
      <c r="H77" s="99">
        <f>H78+H79</f>
        <v>0</v>
      </c>
    </row>
    <row r="78" spans="1:16" s="83" customFormat="1" ht="14.25" customHeight="1" x14ac:dyDescent="0.25">
      <c r="A78" s="128"/>
      <c r="B78" s="129">
        <v>31</v>
      </c>
      <c r="C78" s="130"/>
      <c r="D78" s="73" t="s">
        <v>3</v>
      </c>
      <c r="E78" s="101" t="e">
        <f>#REF!+#REF!+#REF!</f>
        <v>#REF!</v>
      </c>
      <c r="F78" s="101">
        <v>14280.85</v>
      </c>
      <c r="G78" s="101">
        <v>0</v>
      </c>
      <c r="H78" s="101">
        <v>0</v>
      </c>
    </row>
    <row r="79" spans="1:16" s="83" customFormat="1" ht="14.25" customHeight="1" x14ac:dyDescent="0.25">
      <c r="A79" s="128"/>
      <c r="B79" s="129">
        <v>32</v>
      </c>
      <c r="C79" s="130"/>
      <c r="D79" s="73" t="s">
        <v>8</v>
      </c>
      <c r="E79" s="101" t="e">
        <f>#REF!</f>
        <v>#REF!</v>
      </c>
      <c r="F79" s="101">
        <v>3136.5</v>
      </c>
      <c r="G79" s="101">
        <v>0</v>
      </c>
      <c r="H79" s="101">
        <v>0</v>
      </c>
    </row>
    <row r="80" spans="1:16" s="83" customFormat="1" ht="14.25" customHeight="1" x14ac:dyDescent="0.25">
      <c r="A80" s="37" t="s">
        <v>78</v>
      </c>
      <c r="B80" s="169"/>
      <c r="C80" s="170"/>
      <c r="D80" s="36" t="s">
        <v>77</v>
      </c>
      <c r="E80" s="98"/>
      <c r="F80" s="98">
        <f>SUM(F82+F86)</f>
        <v>14509</v>
      </c>
      <c r="G80" s="98">
        <f>SUM(G82+G86)</f>
        <v>35000</v>
      </c>
      <c r="H80" s="98">
        <f>SUM(H82+H86)</f>
        <v>0</v>
      </c>
    </row>
    <row r="81" spans="1:79" s="83" customFormat="1" ht="14.25" customHeight="1" x14ac:dyDescent="0.25">
      <c r="A81" s="198" t="s">
        <v>51</v>
      </c>
      <c r="B81" s="199"/>
      <c r="C81" s="200"/>
      <c r="D81" s="92" t="s">
        <v>0</v>
      </c>
      <c r="E81" s="96"/>
      <c r="F81" s="96"/>
      <c r="G81" s="96"/>
      <c r="H81" s="96"/>
    </row>
    <row r="82" spans="1:79" s="83" customFormat="1" ht="14.25" customHeight="1" x14ac:dyDescent="0.25">
      <c r="A82" s="59"/>
      <c r="B82" s="65">
        <v>3</v>
      </c>
      <c r="C82" s="66"/>
      <c r="D82" s="67" t="s">
        <v>2</v>
      </c>
      <c r="E82" s="99" t="e">
        <f>E83+E84</f>
        <v>#REF!</v>
      </c>
      <c r="F82" s="99">
        <f>SUM(F83+F84)</f>
        <v>2176.35</v>
      </c>
      <c r="G82" s="99">
        <f>G83+G84</f>
        <v>5250</v>
      </c>
      <c r="H82" s="99">
        <f>H83+H84</f>
        <v>0</v>
      </c>
    </row>
    <row r="83" spans="1:79" s="83" customFormat="1" ht="14.25" customHeight="1" x14ac:dyDescent="0.25">
      <c r="A83" s="128"/>
      <c r="B83" s="129">
        <v>31</v>
      </c>
      <c r="C83" s="130"/>
      <c r="D83" s="73" t="s">
        <v>3</v>
      </c>
      <c r="E83" s="101" t="e">
        <f>#REF!+#REF!+#REF!</f>
        <v>#REF!</v>
      </c>
      <c r="F83" s="101">
        <v>1811.7</v>
      </c>
      <c r="G83" s="101">
        <v>4331.8500000000004</v>
      </c>
      <c r="H83" s="101">
        <v>0</v>
      </c>
    </row>
    <row r="84" spans="1:79" s="83" customFormat="1" ht="14.25" customHeight="1" x14ac:dyDescent="0.25">
      <c r="A84" s="128"/>
      <c r="B84" s="129">
        <v>32</v>
      </c>
      <c r="C84" s="130"/>
      <c r="D84" s="73" t="s">
        <v>8</v>
      </c>
      <c r="E84" s="101" t="e">
        <f>#REF!</f>
        <v>#REF!</v>
      </c>
      <c r="F84" s="101">
        <v>364.65</v>
      </c>
      <c r="G84" s="101">
        <v>918.15</v>
      </c>
      <c r="H84" s="101">
        <v>0</v>
      </c>
    </row>
    <row r="85" spans="1:79" s="83" customFormat="1" ht="14.25" customHeight="1" x14ac:dyDescent="0.25">
      <c r="A85" s="198" t="s">
        <v>54</v>
      </c>
      <c r="B85" s="199"/>
      <c r="C85" s="200"/>
      <c r="D85" s="12" t="s">
        <v>55</v>
      </c>
      <c r="E85" s="102"/>
      <c r="F85" s="102"/>
      <c r="G85" s="102"/>
      <c r="H85" s="102"/>
    </row>
    <row r="86" spans="1:79" s="83" customFormat="1" ht="14.25" customHeight="1" x14ac:dyDescent="0.25">
      <c r="A86" s="59"/>
      <c r="B86" s="65">
        <v>3</v>
      </c>
      <c r="C86" s="66"/>
      <c r="D86" s="67" t="s">
        <v>2</v>
      </c>
      <c r="E86" s="99" t="e">
        <f>E87+E88</f>
        <v>#REF!</v>
      </c>
      <c r="F86" s="99">
        <f>SUM(F87+F88)</f>
        <v>12332.65</v>
      </c>
      <c r="G86" s="99">
        <f>G87+G88</f>
        <v>29750</v>
      </c>
      <c r="H86" s="99">
        <f>H87+H88</f>
        <v>0</v>
      </c>
    </row>
    <row r="87" spans="1:79" s="83" customFormat="1" ht="14.25" customHeight="1" x14ac:dyDescent="0.25">
      <c r="A87" s="128"/>
      <c r="B87" s="129">
        <v>31</v>
      </c>
      <c r="C87" s="130"/>
      <c r="D87" s="73" t="s">
        <v>3</v>
      </c>
      <c r="E87" s="101" t="e">
        <f>#REF!+#REF!+#REF!</f>
        <v>#REF!</v>
      </c>
      <c r="F87" s="101">
        <v>10266.299999999999</v>
      </c>
      <c r="G87" s="101">
        <v>24547.15</v>
      </c>
      <c r="H87" s="101">
        <v>0</v>
      </c>
    </row>
    <row r="88" spans="1:79" s="83" customFormat="1" ht="14.25" customHeight="1" x14ac:dyDescent="0.25">
      <c r="A88" s="128"/>
      <c r="B88" s="129">
        <v>32</v>
      </c>
      <c r="C88" s="130"/>
      <c r="D88" s="73" t="s">
        <v>8</v>
      </c>
      <c r="E88" s="101" t="e">
        <f>#REF!</f>
        <v>#REF!</v>
      </c>
      <c r="F88" s="101">
        <v>2066.35</v>
      </c>
      <c r="G88" s="101">
        <v>5202.8500000000004</v>
      </c>
      <c r="H88" s="101">
        <v>0</v>
      </c>
    </row>
    <row r="89" spans="1:79" s="39" customFormat="1" x14ac:dyDescent="0.25">
      <c r="A89" s="44" t="s">
        <v>19</v>
      </c>
      <c r="B89" s="41"/>
      <c r="C89" s="42"/>
      <c r="D89" s="43" t="s">
        <v>59</v>
      </c>
      <c r="E89" s="123" t="e">
        <f>E90</f>
        <v>#REF!</v>
      </c>
      <c r="F89" s="123">
        <f>SUM(F90)</f>
        <v>0</v>
      </c>
      <c r="G89" s="123">
        <f>G90</f>
        <v>0</v>
      </c>
      <c r="H89" s="123">
        <f>H90</f>
        <v>0</v>
      </c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</row>
    <row r="90" spans="1:79" s="50" customFormat="1" ht="30" customHeight="1" x14ac:dyDescent="0.25">
      <c r="A90" s="45" t="s">
        <v>25</v>
      </c>
      <c r="B90" s="46"/>
      <c r="C90" s="47"/>
      <c r="D90" s="48" t="s">
        <v>23</v>
      </c>
      <c r="E90" s="124" t="e">
        <f>E92</f>
        <v>#REF!</v>
      </c>
      <c r="F90" s="124">
        <f>SUM(F92)</f>
        <v>0</v>
      </c>
      <c r="G90" s="124">
        <f t="shared" ref="G90" si="24">G92</f>
        <v>0</v>
      </c>
      <c r="H90" s="124">
        <f t="shared" ref="H90" si="25">H92</f>
        <v>0</v>
      </c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</row>
    <row r="91" spans="1:79" s="83" customFormat="1" ht="30" customHeight="1" x14ac:dyDescent="0.25">
      <c r="A91" s="198" t="s">
        <v>40</v>
      </c>
      <c r="B91" s="199"/>
      <c r="C91" s="200"/>
      <c r="D91" s="89" t="s">
        <v>38</v>
      </c>
      <c r="E91" s="122"/>
      <c r="F91" s="122"/>
      <c r="G91" s="122"/>
      <c r="H91" s="122"/>
    </row>
    <row r="92" spans="1:79" s="17" customFormat="1" x14ac:dyDescent="0.25">
      <c r="A92" s="59"/>
      <c r="B92" s="62">
        <v>3</v>
      </c>
      <c r="C92" s="60"/>
      <c r="D92" s="61" t="s">
        <v>2</v>
      </c>
      <c r="E92" s="125" t="e">
        <f t="shared" ref="E92" si="26">E93</f>
        <v>#REF!</v>
      </c>
      <c r="F92" s="125">
        <f>SUM(F93)</f>
        <v>0</v>
      </c>
      <c r="G92" s="125">
        <f t="shared" ref="G92:H92" si="27">G93</f>
        <v>0</v>
      </c>
      <c r="H92" s="125">
        <f t="shared" si="27"/>
        <v>0</v>
      </c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</row>
    <row r="93" spans="1:79" s="24" customFormat="1" ht="28.5" customHeight="1" x14ac:dyDescent="0.25">
      <c r="A93" s="20"/>
      <c r="B93" s="71">
        <v>37</v>
      </c>
      <c r="C93" s="22"/>
      <c r="D93" s="23" t="s">
        <v>24</v>
      </c>
      <c r="E93" s="126" t="e">
        <f>#REF!</f>
        <v>#REF!</v>
      </c>
      <c r="F93" s="126">
        <v>0</v>
      </c>
      <c r="G93" s="126">
        <v>0</v>
      </c>
      <c r="H93" s="126">
        <v>0</v>
      </c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</row>
    <row r="94" spans="1:79" s="39" customFormat="1" x14ac:dyDescent="0.25">
      <c r="A94" s="51" t="s">
        <v>60</v>
      </c>
      <c r="B94" s="52"/>
      <c r="C94" s="53"/>
      <c r="D94" s="54" t="s">
        <v>26</v>
      </c>
      <c r="E94" s="97">
        <f t="shared" ref="E94:H94" si="28">E95</f>
        <v>0</v>
      </c>
      <c r="F94" s="97">
        <f>SUM(F95)</f>
        <v>0</v>
      </c>
      <c r="G94" s="97">
        <f t="shared" si="28"/>
        <v>0</v>
      </c>
      <c r="H94" s="97">
        <f t="shared" si="28"/>
        <v>0</v>
      </c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</row>
    <row r="95" spans="1:79" s="50" customFormat="1" x14ac:dyDescent="0.25">
      <c r="A95" s="45" t="s">
        <v>61</v>
      </c>
      <c r="B95" s="55"/>
      <c r="C95" s="56"/>
      <c r="D95" s="57" t="s">
        <v>27</v>
      </c>
      <c r="E95" s="49">
        <v>0</v>
      </c>
      <c r="F95" s="121">
        <f>SUM(F97)</f>
        <v>0</v>
      </c>
      <c r="G95" s="121">
        <v>0</v>
      </c>
      <c r="H95" s="121">
        <v>0</v>
      </c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</row>
    <row r="96" spans="1:79" ht="15" customHeight="1" x14ac:dyDescent="0.25">
      <c r="A96" s="204" t="s">
        <v>39</v>
      </c>
      <c r="B96" s="205"/>
      <c r="C96" s="206"/>
      <c r="D96" s="91" t="s">
        <v>62</v>
      </c>
      <c r="E96" s="4"/>
      <c r="F96" s="4"/>
      <c r="G96" s="4"/>
      <c r="H96" s="4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</row>
    <row r="97" spans="1:79" s="17" customFormat="1" ht="16.5" customHeight="1" x14ac:dyDescent="0.25">
      <c r="A97" s="232">
        <v>4</v>
      </c>
      <c r="B97" s="233"/>
      <c r="C97" s="234"/>
      <c r="D97" s="63" t="s">
        <v>4</v>
      </c>
      <c r="E97" s="99">
        <f t="shared" ref="E97:H97" si="29">E98</f>
        <v>0</v>
      </c>
      <c r="F97" s="99">
        <f>SUM(F98)</f>
        <v>0</v>
      </c>
      <c r="G97" s="99">
        <f t="shared" si="29"/>
        <v>0</v>
      </c>
      <c r="H97" s="99">
        <f t="shared" si="29"/>
        <v>0</v>
      </c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</row>
    <row r="98" spans="1:79" s="24" customFormat="1" ht="17.25" customHeight="1" x14ac:dyDescent="0.25">
      <c r="A98" s="235">
        <v>42</v>
      </c>
      <c r="B98" s="236"/>
      <c r="C98" s="237"/>
      <c r="D98" s="72" t="s">
        <v>36</v>
      </c>
      <c r="E98" s="126">
        <v>0</v>
      </c>
      <c r="F98" s="126">
        <v>0</v>
      </c>
      <c r="G98" s="126">
        <v>0</v>
      </c>
      <c r="H98" s="126">
        <v>0</v>
      </c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</row>
    <row r="99" spans="1:79" s="83" customFormat="1" ht="17.25" customHeight="1" x14ac:dyDescent="0.25">
      <c r="A99" s="45" t="s">
        <v>85</v>
      </c>
      <c r="B99" s="55"/>
      <c r="C99" s="56"/>
      <c r="D99" s="57" t="s">
        <v>86</v>
      </c>
      <c r="E99" s="49">
        <v>0</v>
      </c>
      <c r="F99" s="121">
        <f>SUM(F101)</f>
        <v>0</v>
      </c>
      <c r="G99" s="121">
        <v>0</v>
      </c>
      <c r="H99" s="121">
        <v>0</v>
      </c>
    </row>
    <row r="100" spans="1:79" s="83" customFormat="1" ht="17.25" customHeight="1" x14ac:dyDescent="0.25">
      <c r="A100" s="204" t="s">
        <v>39</v>
      </c>
      <c r="B100" s="205"/>
      <c r="C100" s="206"/>
      <c r="D100" s="91" t="s">
        <v>62</v>
      </c>
      <c r="E100" s="4"/>
      <c r="F100" s="4"/>
      <c r="G100" s="4"/>
      <c r="H100" s="4"/>
    </row>
    <row r="101" spans="1:79" s="83" customFormat="1" ht="17.25" customHeight="1" x14ac:dyDescent="0.25">
      <c r="A101" s="59"/>
      <c r="B101" s="62">
        <v>3</v>
      </c>
      <c r="C101" s="60"/>
      <c r="D101" s="182" t="s">
        <v>2</v>
      </c>
      <c r="E101" s="99">
        <f t="shared" ref="E101:H101" si="30">E102</f>
        <v>0</v>
      </c>
      <c r="F101" s="99">
        <f>SUM(F102)</f>
        <v>0</v>
      </c>
      <c r="G101" s="99">
        <f t="shared" si="30"/>
        <v>0</v>
      </c>
      <c r="H101" s="99">
        <f t="shared" si="30"/>
        <v>0</v>
      </c>
    </row>
    <row r="102" spans="1:79" s="83" customFormat="1" ht="17.25" customHeight="1" x14ac:dyDescent="0.25">
      <c r="A102" s="128"/>
      <c r="B102" s="71">
        <v>32</v>
      </c>
      <c r="C102" s="22"/>
      <c r="D102" s="31" t="s">
        <v>8</v>
      </c>
      <c r="E102" s="126">
        <v>0</v>
      </c>
      <c r="F102" s="126">
        <v>0</v>
      </c>
      <c r="G102" s="126">
        <v>0</v>
      </c>
      <c r="H102" s="126">
        <v>0</v>
      </c>
    </row>
    <row r="103" spans="1:79" s="50" customFormat="1" x14ac:dyDescent="0.25">
      <c r="A103" s="40" t="s">
        <v>28</v>
      </c>
      <c r="B103" s="41"/>
      <c r="C103" s="42"/>
      <c r="D103" s="43" t="s">
        <v>63</v>
      </c>
      <c r="E103" s="97" t="e">
        <f t="shared" ref="E103:G103" si="31">E105</f>
        <v>#REF!</v>
      </c>
      <c r="F103" s="97">
        <f>SUM(F105)</f>
        <v>0</v>
      </c>
      <c r="G103" s="97">
        <f t="shared" si="31"/>
        <v>0</v>
      </c>
      <c r="H103" s="97">
        <f t="shared" ref="H103" si="32">H105</f>
        <v>0</v>
      </c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</row>
    <row r="104" spans="1:79" s="83" customFormat="1" x14ac:dyDescent="0.25">
      <c r="A104" s="93" t="s">
        <v>39</v>
      </c>
      <c r="B104" s="94"/>
      <c r="C104" s="95"/>
      <c r="D104" s="92" t="s">
        <v>37</v>
      </c>
      <c r="E104" s="4"/>
      <c r="F104" s="4"/>
      <c r="G104" s="4"/>
      <c r="H104" s="4"/>
    </row>
    <row r="105" spans="1:79" s="17" customFormat="1" x14ac:dyDescent="0.25">
      <c r="A105" s="64"/>
      <c r="B105" s="65">
        <v>3</v>
      </c>
      <c r="C105" s="66"/>
      <c r="D105" s="67" t="s">
        <v>2</v>
      </c>
      <c r="E105" s="99" t="e">
        <f t="shared" ref="E105:H105" si="33">E106</f>
        <v>#REF!</v>
      </c>
      <c r="F105" s="99">
        <f>SUM(F106)</f>
        <v>0</v>
      </c>
      <c r="G105" s="99">
        <f t="shared" si="33"/>
        <v>0</v>
      </c>
      <c r="H105" s="99">
        <f t="shared" si="33"/>
        <v>0</v>
      </c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</row>
    <row r="106" spans="1:79" s="24" customFormat="1" x14ac:dyDescent="0.25">
      <c r="A106" s="29"/>
      <c r="B106" s="21">
        <v>32</v>
      </c>
      <c r="C106" s="30"/>
      <c r="D106" s="73" t="s">
        <v>8</v>
      </c>
      <c r="E106" s="101" t="e">
        <f>#REF!</f>
        <v>#REF!</v>
      </c>
      <c r="F106" s="101">
        <v>0</v>
      </c>
      <c r="G106" s="101">
        <v>0</v>
      </c>
      <c r="H106" s="101">
        <v>0</v>
      </c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</row>
    <row r="107" spans="1:79" ht="15.75" customHeight="1" x14ac:dyDescent="0.25">
      <c r="A107" s="238" t="s">
        <v>19</v>
      </c>
      <c r="B107" s="239"/>
      <c r="C107" s="240"/>
      <c r="D107" s="43" t="s">
        <v>94</v>
      </c>
      <c r="E107" s="97"/>
      <c r="F107" s="97">
        <v>0</v>
      </c>
      <c r="G107" s="190">
        <f>SUM(G108)</f>
        <v>24375</v>
      </c>
      <c r="H107" s="190">
        <f>SUM(H108)</f>
        <v>24375</v>
      </c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</row>
    <row r="108" spans="1:79" ht="32.25" customHeight="1" x14ac:dyDescent="0.25">
      <c r="A108" s="241" t="s">
        <v>95</v>
      </c>
      <c r="B108" s="223"/>
      <c r="C108" s="224"/>
      <c r="D108" s="164" t="s">
        <v>96</v>
      </c>
      <c r="E108" s="105"/>
      <c r="F108" s="105">
        <v>0</v>
      </c>
      <c r="G108" s="105">
        <f>SUM(G109+G112)</f>
        <v>24375</v>
      </c>
      <c r="H108" s="105">
        <f>SUM(H109+H112)</f>
        <v>24375</v>
      </c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</row>
    <row r="109" spans="1:79" ht="15.75" customHeight="1" x14ac:dyDescent="0.25">
      <c r="A109" s="222" t="s">
        <v>75</v>
      </c>
      <c r="B109" s="223"/>
      <c r="C109" s="224"/>
      <c r="D109" s="92" t="s">
        <v>37</v>
      </c>
      <c r="E109" s="96"/>
      <c r="F109" s="96">
        <v>0</v>
      </c>
      <c r="G109" s="96">
        <f>SUM(G110)</f>
        <v>11375</v>
      </c>
      <c r="H109" s="96">
        <f>SUM(H110)</f>
        <v>11375</v>
      </c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</row>
    <row r="110" spans="1:79" ht="15.75" customHeight="1" x14ac:dyDescent="0.25">
      <c r="A110" s="232">
        <v>4</v>
      </c>
      <c r="B110" s="233"/>
      <c r="C110" s="234"/>
      <c r="D110" s="63" t="s">
        <v>4</v>
      </c>
      <c r="E110" s="99"/>
      <c r="F110" s="99">
        <v>0</v>
      </c>
      <c r="G110" s="99">
        <f>SUM(G111)</f>
        <v>11375</v>
      </c>
      <c r="H110" s="99">
        <f>SUM(H111)</f>
        <v>11375</v>
      </c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</row>
    <row r="111" spans="1:79" ht="24.75" customHeight="1" x14ac:dyDescent="0.25">
      <c r="A111" s="235">
        <v>42</v>
      </c>
      <c r="B111" s="236"/>
      <c r="C111" s="237"/>
      <c r="D111" s="165" t="s">
        <v>97</v>
      </c>
      <c r="E111" s="137"/>
      <c r="F111" s="137">
        <v>0</v>
      </c>
      <c r="G111" s="137">
        <v>11375</v>
      </c>
      <c r="H111" s="137">
        <v>11375</v>
      </c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</row>
    <row r="112" spans="1:79" ht="24.75" customHeight="1" x14ac:dyDescent="0.25">
      <c r="A112" s="222" t="s">
        <v>98</v>
      </c>
      <c r="B112" s="223"/>
      <c r="C112" s="224"/>
      <c r="D112" s="92" t="s">
        <v>99</v>
      </c>
      <c r="E112" s="96"/>
      <c r="F112" s="96">
        <v>0</v>
      </c>
      <c r="G112" s="96">
        <f>SUM(G113)</f>
        <v>13000</v>
      </c>
      <c r="H112" s="96">
        <f>SUM(H113)</f>
        <v>13000</v>
      </c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</row>
    <row r="113" spans="1:79" ht="24.75" customHeight="1" x14ac:dyDescent="0.25">
      <c r="A113" s="232">
        <v>4</v>
      </c>
      <c r="B113" s="233"/>
      <c r="C113" s="234"/>
      <c r="D113" s="63" t="s">
        <v>4</v>
      </c>
      <c r="E113" s="99"/>
      <c r="F113" s="99">
        <v>0</v>
      </c>
      <c r="G113" s="99">
        <f>SUM(G114)</f>
        <v>13000</v>
      </c>
      <c r="H113" s="99">
        <f>SUM(H114)</f>
        <v>13000</v>
      </c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</row>
    <row r="114" spans="1:79" ht="24.75" customHeight="1" x14ac:dyDescent="0.25">
      <c r="A114" s="187"/>
      <c r="B114" s="188">
        <v>42</v>
      </c>
      <c r="C114" s="189"/>
      <c r="D114" s="165" t="s">
        <v>97</v>
      </c>
      <c r="E114" s="137"/>
      <c r="F114" s="137">
        <v>0</v>
      </c>
      <c r="G114" s="137">
        <v>13000</v>
      </c>
      <c r="H114" s="137">
        <v>13000</v>
      </c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</row>
    <row r="115" spans="1:79" s="39" customFormat="1" ht="29.25" customHeight="1" x14ac:dyDescent="0.25">
      <c r="A115" s="40" t="s">
        <v>19</v>
      </c>
      <c r="B115" s="58"/>
      <c r="C115" s="42"/>
      <c r="D115" s="43" t="s">
        <v>29</v>
      </c>
      <c r="E115" s="97" t="e">
        <f t="shared" ref="E115" si="34">SUM(E116+E129+E135+E151+E155+E161)</f>
        <v>#REF!</v>
      </c>
      <c r="F115" s="97">
        <f>SUM(F116+F129+F135+F143+F151+F155+F161)</f>
        <v>1321034</v>
      </c>
      <c r="G115" s="97">
        <f t="shared" ref="G115" si="35">SUM(G116+G129+G135+G143+G151+G155+G161)</f>
        <v>1500442</v>
      </c>
      <c r="H115" s="97">
        <f t="shared" ref="H115" si="36">SUM(H116+H129+H135+H143+H151+H155+H161)</f>
        <v>179408</v>
      </c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</row>
    <row r="116" spans="1:79" s="50" customFormat="1" x14ac:dyDescent="0.25">
      <c r="A116" s="45" t="s">
        <v>12</v>
      </c>
      <c r="B116" s="46"/>
      <c r="C116" s="47"/>
      <c r="D116" s="48" t="s">
        <v>1</v>
      </c>
      <c r="E116" s="105" t="e">
        <f>E118+#REF!+E127</f>
        <v>#REF!</v>
      </c>
      <c r="F116" s="105">
        <f>SUM(F118+F122+F127)</f>
        <v>34260</v>
      </c>
      <c r="G116" s="105">
        <f t="shared" ref="G116" si="37">SUM(G118+G122+G127)</f>
        <v>34260</v>
      </c>
      <c r="H116" s="105">
        <f t="shared" ref="H116" si="38">SUM(H118+H122+H127)</f>
        <v>0</v>
      </c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</row>
    <row r="117" spans="1:79" s="83" customFormat="1" x14ac:dyDescent="0.25">
      <c r="A117" s="242" t="s">
        <v>42</v>
      </c>
      <c r="B117" s="243"/>
      <c r="C117" s="244"/>
      <c r="D117" s="88" t="s">
        <v>41</v>
      </c>
      <c r="E117" s="4"/>
      <c r="F117" s="4"/>
      <c r="G117" s="4"/>
      <c r="H117" s="4"/>
    </row>
    <row r="118" spans="1:79" s="17" customFormat="1" x14ac:dyDescent="0.25">
      <c r="A118" s="59"/>
      <c r="B118" s="62">
        <v>3</v>
      </c>
      <c r="C118" s="60"/>
      <c r="D118" s="16" t="s">
        <v>2</v>
      </c>
      <c r="E118" s="99" t="e">
        <f>E119+E120</f>
        <v>#REF!</v>
      </c>
      <c r="F118" s="99">
        <f>SUM(F119+F120)</f>
        <v>9000</v>
      </c>
      <c r="G118" s="99">
        <f>G119+G120</f>
        <v>9000</v>
      </c>
      <c r="H118" s="99">
        <f>H119+H120</f>
        <v>0</v>
      </c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</row>
    <row r="119" spans="1:79" s="24" customFormat="1" x14ac:dyDescent="0.25">
      <c r="A119" s="20"/>
      <c r="B119" s="71">
        <v>32</v>
      </c>
      <c r="C119" s="22"/>
      <c r="D119" s="31" t="s">
        <v>8</v>
      </c>
      <c r="E119" s="101" t="e">
        <f>#REF!+#REF!+#REF!+#REF!</f>
        <v>#REF!</v>
      </c>
      <c r="F119" s="101">
        <v>8800</v>
      </c>
      <c r="G119" s="101">
        <v>8800</v>
      </c>
      <c r="H119" s="101">
        <v>0</v>
      </c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</row>
    <row r="120" spans="1:79" s="24" customFormat="1" x14ac:dyDescent="0.25">
      <c r="A120" s="20"/>
      <c r="B120" s="21">
        <v>34</v>
      </c>
      <c r="C120" s="30"/>
      <c r="D120" s="23" t="s">
        <v>30</v>
      </c>
      <c r="E120" s="127" t="e">
        <f>#REF!</f>
        <v>#REF!</v>
      </c>
      <c r="F120" s="127">
        <v>200</v>
      </c>
      <c r="G120" s="127">
        <v>200</v>
      </c>
      <c r="H120" s="127">
        <v>0</v>
      </c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</row>
    <row r="121" spans="1:79" s="24" customFormat="1" ht="15" customHeight="1" x14ac:dyDescent="0.25">
      <c r="A121" s="242" t="s">
        <v>45</v>
      </c>
      <c r="B121" s="243"/>
      <c r="C121" s="244"/>
      <c r="D121" s="73" t="s">
        <v>89</v>
      </c>
      <c r="E121" s="127"/>
      <c r="F121" s="127"/>
      <c r="G121" s="127"/>
      <c r="H121" s="127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</row>
    <row r="122" spans="1:79" x14ac:dyDescent="0.25">
      <c r="A122" s="59"/>
      <c r="B122" s="62">
        <v>3</v>
      </c>
      <c r="C122" s="60"/>
      <c r="D122" s="143" t="s">
        <v>2</v>
      </c>
      <c r="E122" s="99">
        <f t="shared" ref="E122:H122" si="39">SUM(E123)</f>
        <v>0</v>
      </c>
      <c r="F122" s="99">
        <f t="shared" si="39"/>
        <v>18260</v>
      </c>
      <c r="G122" s="99">
        <f t="shared" si="39"/>
        <v>18260</v>
      </c>
      <c r="H122" s="99">
        <f t="shared" si="39"/>
        <v>0</v>
      </c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</row>
    <row r="123" spans="1:79" x14ac:dyDescent="0.25">
      <c r="A123" s="128"/>
      <c r="B123" s="71">
        <v>32</v>
      </c>
      <c r="C123" s="144"/>
      <c r="D123" s="115" t="s">
        <v>8</v>
      </c>
      <c r="E123" s="147"/>
      <c r="F123" s="146">
        <v>18260</v>
      </c>
      <c r="G123" s="146">
        <v>18260</v>
      </c>
      <c r="H123" s="146">
        <v>0</v>
      </c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</row>
    <row r="124" spans="1:79" x14ac:dyDescent="0.25">
      <c r="A124" s="109"/>
      <c r="B124" s="110">
        <v>34</v>
      </c>
      <c r="C124" s="111"/>
      <c r="D124" s="79" t="s">
        <v>30</v>
      </c>
      <c r="E124" s="148"/>
      <c r="F124" s="119">
        <v>0</v>
      </c>
      <c r="G124" s="119">
        <v>0</v>
      </c>
      <c r="H124" s="119">
        <v>0</v>
      </c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</row>
    <row r="125" spans="1:79" x14ac:dyDescent="0.25">
      <c r="A125" s="109"/>
      <c r="B125" s="110">
        <v>38</v>
      </c>
      <c r="C125" s="111"/>
      <c r="D125" s="186" t="s">
        <v>68</v>
      </c>
      <c r="E125" s="148"/>
      <c r="F125" s="119">
        <v>0</v>
      </c>
      <c r="G125" s="119">
        <v>0</v>
      </c>
      <c r="H125" s="119">
        <v>0</v>
      </c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</row>
    <row r="126" spans="1:79" ht="14.45" customHeight="1" x14ac:dyDescent="0.25">
      <c r="A126" s="242" t="s">
        <v>44</v>
      </c>
      <c r="B126" s="243"/>
      <c r="C126" s="244"/>
      <c r="D126" s="88" t="s">
        <v>43</v>
      </c>
      <c r="E126" s="4"/>
      <c r="F126" s="4"/>
      <c r="G126" s="4"/>
      <c r="H126" s="4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</row>
    <row r="127" spans="1:79" s="17" customFormat="1" x14ac:dyDescent="0.25">
      <c r="A127" s="59"/>
      <c r="B127" s="62">
        <v>3</v>
      </c>
      <c r="C127" s="60"/>
      <c r="D127" s="16" t="s">
        <v>2</v>
      </c>
      <c r="E127" s="99" t="e">
        <f t="shared" ref="E127:H127" si="40">E128</f>
        <v>#REF!</v>
      </c>
      <c r="F127" s="99">
        <f>SUM(F128)</f>
        <v>7000</v>
      </c>
      <c r="G127" s="99">
        <f t="shared" si="40"/>
        <v>7000</v>
      </c>
      <c r="H127" s="99">
        <f t="shared" si="40"/>
        <v>0</v>
      </c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</row>
    <row r="128" spans="1:79" s="108" customFormat="1" x14ac:dyDescent="0.25">
      <c r="A128" s="112"/>
      <c r="B128" s="113">
        <v>32</v>
      </c>
      <c r="C128" s="114"/>
      <c r="D128" s="115" t="s">
        <v>8</v>
      </c>
      <c r="E128" s="107" t="e">
        <f>#REF!+#REF!+#REF!+#REF!</f>
        <v>#REF!</v>
      </c>
      <c r="F128" s="107">
        <v>7000</v>
      </c>
      <c r="G128" s="107">
        <v>7000</v>
      </c>
      <c r="H128" s="107">
        <v>0</v>
      </c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</row>
    <row r="129" spans="1:79" s="50" customFormat="1" ht="26.25" x14ac:dyDescent="0.25">
      <c r="A129" s="45" t="s">
        <v>14</v>
      </c>
      <c r="B129" s="46"/>
      <c r="C129" s="47"/>
      <c r="D129" s="48" t="s">
        <v>66</v>
      </c>
      <c r="E129" s="105" t="e">
        <f t="shared" ref="E129:G129" si="41">E131</f>
        <v>#REF!</v>
      </c>
      <c r="F129" s="105">
        <f>SUM(F131)</f>
        <v>1125974</v>
      </c>
      <c r="G129" s="105">
        <f t="shared" si="41"/>
        <v>1305382</v>
      </c>
      <c r="H129" s="105">
        <f t="shared" ref="H129" si="42">H131</f>
        <v>179408</v>
      </c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</row>
    <row r="130" spans="1:79" s="83" customFormat="1" x14ac:dyDescent="0.25">
      <c r="A130" s="198" t="s">
        <v>44</v>
      </c>
      <c r="B130" s="199"/>
      <c r="C130" s="200"/>
      <c r="D130" s="90" t="s">
        <v>43</v>
      </c>
      <c r="E130" s="4"/>
      <c r="F130" s="4"/>
      <c r="G130" s="4"/>
      <c r="H130" s="4"/>
    </row>
    <row r="131" spans="1:79" s="17" customFormat="1" x14ac:dyDescent="0.25">
      <c r="A131" s="59"/>
      <c r="B131" s="65">
        <v>3</v>
      </c>
      <c r="C131" s="66"/>
      <c r="D131" s="67" t="s">
        <v>2</v>
      </c>
      <c r="E131" s="99" t="e">
        <f>E132+E133</f>
        <v>#REF!</v>
      </c>
      <c r="F131" s="99">
        <f>SUM(F132+F133)</f>
        <v>1125974</v>
      </c>
      <c r="G131" s="99">
        <f>G132+G133</f>
        <v>1305382</v>
      </c>
      <c r="H131" s="99">
        <f>SUM(G131-F131)</f>
        <v>179408</v>
      </c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</row>
    <row r="132" spans="1:79" s="24" customFormat="1" x14ac:dyDescent="0.25">
      <c r="A132" s="20"/>
      <c r="B132" s="21">
        <v>31</v>
      </c>
      <c r="C132" s="30"/>
      <c r="D132" s="73" t="s">
        <v>3</v>
      </c>
      <c r="E132" s="101" t="e">
        <f>#REF!+#REF!+#REF!</f>
        <v>#REF!</v>
      </c>
      <c r="F132" s="101">
        <v>1056614</v>
      </c>
      <c r="G132" s="101">
        <v>1235350</v>
      </c>
      <c r="H132" s="101">
        <f>SUM(G132-F132)</f>
        <v>178736</v>
      </c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</row>
    <row r="133" spans="1:79" s="24" customFormat="1" x14ac:dyDescent="0.25">
      <c r="A133" s="20"/>
      <c r="B133" s="21">
        <v>32</v>
      </c>
      <c r="C133" s="30"/>
      <c r="D133" s="73" t="s">
        <v>8</v>
      </c>
      <c r="E133" s="101" t="e">
        <f>#REF!+#REF!</f>
        <v>#REF!</v>
      </c>
      <c r="F133" s="101">
        <v>69360</v>
      </c>
      <c r="G133" s="101">
        <v>70032</v>
      </c>
      <c r="H133" s="101">
        <f>SUM(G133-F133)</f>
        <v>672</v>
      </c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</row>
    <row r="134" spans="1:79" x14ac:dyDescent="0.25">
      <c r="A134" s="180"/>
      <c r="B134" s="183">
        <v>34</v>
      </c>
      <c r="C134" s="181"/>
      <c r="D134" s="150" t="s">
        <v>30</v>
      </c>
      <c r="E134" s="102">
        <v>1455.31</v>
      </c>
      <c r="F134" s="102">
        <v>0</v>
      </c>
      <c r="G134" s="102">
        <v>0</v>
      </c>
      <c r="H134" s="102">
        <v>0</v>
      </c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</row>
    <row r="135" spans="1:79" s="50" customFormat="1" x14ac:dyDescent="0.25">
      <c r="A135" s="45" t="s">
        <v>57</v>
      </c>
      <c r="B135" s="46"/>
      <c r="C135" s="47"/>
      <c r="D135" s="48" t="s">
        <v>67</v>
      </c>
      <c r="E135" s="105" t="e">
        <f>E137+E141</f>
        <v>#REF!</v>
      </c>
      <c r="F135" s="105">
        <f>SUM(F137+F141)</f>
        <v>80000</v>
      </c>
      <c r="G135" s="105">
        <f>G137+G141</f>
        <v>80000</v>
      </c>
      <c r="H135" s="105">
        <f>H137+H141</f>
        <v>0</v>
      </c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</row>
    <row r="136" spans="1:79" s="83" customFormat="1" x14ac:dyDescent="0.25">
      <c r="A136" s="93" t="s">
        <v>45</v>
      </c>
      <c r="B136" s="94"/>
      <c r="C136" s="95"/>
      <c r="D136" s="92" t="s">
        <v>46</v>
      </c>
      <c r="E136" s="4"/>
      <c r="F136" s="4"/>
      <c r="G136" s="4"/>
      <c r="H136" s="4"/>
    </row>
    <row r="137" spans="1:79" s="17" customFormat="1" x14ac:dyDescent="0.25">
      <c r="A137" s="64"/>
      <c r="B137" s="65">
        <v>3</v>
      </c>
      <c r="C137" s="66"/>
      <c r="D137" s="16" t="s">
        <v>2</v>
      </c>
      <c r="E137" s="99" t="e">
        <f t="shared" ref="E137" si="43">E138</f>
        <v>#REF!</v>
      </c>
      <c r="F137" s="99">
        <f>SUM(F138+F139)</f>
        <v>0</v>
      </c>
      <c r="G137" s="99">
        <f>SUM(G138+G139)</f>
        <v>0</v>
      </c>
      <c r="H137" s="99">
        <f>SUM(H138+H139)</f>
        <v>0</v>
      </c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</row>
    <row r="138" spans="1:79" s="24" customFormat="1" x14ac:dyDescent="0.25">
      <c r="A138" s="29"/>
      <c r="B138" s="21">
        <v>32</v>
      </c>
      <c r="C138" s="30"/>
      <c r="D138" s="31" t="s">
        <v>8</v>
      </c>
      <c r="E138" s="101" t="e">
        <f>#REF!+#REF!+#REF!+#REF!</f>
        <v>#REF!</v>
      </c>
      <c r="F138" s="101">
        <v>0</v>
      </c>
      <c r="G138" s="101">
        <v>0</v>
      </c>
      <c r="H138" s="101">
        <v>0</v>
      </c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</row>
    <row r="139" spans="1:79" ht="18" customHeight="1" x14ac:dyDescent="0.25">
      <c r="A139" s="128"/>
      <c r="B139" s="145">
        <v>34</v>
      </c>
      <c r="C139" s="22"/>
      <c r="D139" s="23" t="s">
        <v>30</v>
      </c>
      <c r="E139" s="104"/>
      <c r="F139" s="104">
        <v>0</v>
      </c>
      <c r="G139" s="104">
        <v>0</v>
      </c>
      <c r="H139" s="104">
        <v>0</v>
      </c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</row>
    <row r="140" spans="1:79" ht="18" customHeight="1" x14ac:dyDescent="0.25">
      <c r="A140" s="198" t="s">
        <v>47</v>
      </c>
      <c r="B140" s="199"/>
      <c r="C140" s="200"/>
      <c r="D140" s="116" t="s">
        <v>43</v>
      </c>
      <c r="E140" s="102"/>
      <c r="F140" s="102"/>
      <c r="G140" s="102"/>
      <c r="H140" s="102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</row>
    <row r="141" spans="1:79" s="17" customFormat="1" ht="18" customHeight="1" x14ac:dyDescent="0.25">
      <c r="A141" s="64"/>
      <c r="B141" s="65">
        <v>3</v>
      </c>
      <c r="C141" s="66"/>
      <c r="D141" s="16" t="s">
        <v>2</v>
      </c>
      <c r="E141" s="99" t="e">
        <f t="shared" ref="E141:H141" si="44">E142</f>
        <v>#REF!</v>
      </c>
      <c r="F141" s="99">
        <f>SUM(F142)</f>
        <v>80000</v>
      </c>
      <c r="G141" s="99">
        <f t="shared" si="44"/>
        <v>80000</v>
      </c>
      <c r="H141" s="99">
        <f t="shared" si="44"/>
        <v>0</v>
      </c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</row>
    <row r="142" spans="1:79" s="24" customFormat="1" ht="18" customHeight="1" x14ac:dyDescent="0.25">
      <c r="A142" s="29"/>
      <c r="B142" s="21">
        <v>32</v>
      </c>
      <c r="C142" s="30"/>
      <c r="D142" s="31" t="s">
        <v>8</v>
      </c>
      <c r="E142" s="101" t="e">
        <f>#REF!+#REF!</f>
        <v>#REF!</v>
      </c>
      <c r="F142" s="101">
        <v>80000</v>
      </c>
      <c r="G142" s="101">
        <v>80000</v>
      </c>
      <c r="H142" s="101">
        <v>0</v>
      </c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</row>
    <row r="143" spans="1:79" ht="18" customHeight="1" x14ac:dyDescent="0.25">
      <c r="A143" s="173" t="s">
        <v>79</v>
      </c>
      <c r="B143" s="174"/>
      <c r="C143" s="175"/>
      <c r="D143" s="176" t="s">
        <v>81</v>
      </c>
      <c r="E143" s="118">
        <v>0</v>
      </c>
      <c r="F143" s="118">
        <f>SUM(F145+F149)</f>
        <v>37300</v>
      </c>
      <c r="G143" s="118">
        <f>SUM(G145+G149)</f>
        <v>37300</v>
      </c>
      <c r="H143" s="118">
        <f>SUM(H145+H149)</f>
        <v>0</v>
      </c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</row>
    <row r="144" spans="1:79" ht="18" customHeight="1" x14ac:dyDescent="0.25">
      <c r="A144" s="93" t="s">
        <v>47</v>
      </c>
      <c r="B144" s="171"/>
      <c r="C144" s="95"/>
      <c r="D144" s="92" t="s">
        <v>46</v>
      </c>
      <c r="E144" s="102">
        <v>0</v>
      </c>
      <c r="F144" s="102"/>
      <c r="G144" s="102"/>
      <c r="H144" s="102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</row>
    <row r="145" spans="1:79" ht="18" customHeight="1" x14ac:dyDescent="0.25">
      <c r="A145" s="59"/>
      <c r="B145" s="65">
        <v>3</v>
      </c>
      <c r="C145" s="60"/>
      <c r="D145" s="67" t="s">
        <v>2</v>
      </c>
      <c r="E145" s="103">
        <v>0</v>
      </c>
      <c r="F145" s="103">
        <f>SUM(F146+F147)</f>
        <v>29800</v>
      </c>
      <c r="G145" s="103">
        <f t="shared" ref="G145" si="45">SUM(G146+G147)</f>
        <v>29800</v>
      </c>
      <c r="H145" s="103">
        <f t="shared" ref="H145" si="46">SUM(H146+H147)</f>
        <v>0</v>
      </c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</row>
    <row r="146" spans="1:79" ht="18" customHeight="1" x14ac:dyDescent="0.25">
      <c r="A146" s="133"/>
      <c r="B146" s="134">
        <v>31</v>
      </c>
      <c r="C146" s="177"/>
      <c r="D146" s="178" t="s">
        <v>3</v>
      </c>
      <c r="E146" s="179">
        <v>0</v>
      </c>
      <c r="F146" s="179">
        <v>21140</v>
      </c>
      <c r="G146" s="179">
        <v>21140</v>
      </c>
      <c r="H146" s="179">
        <v>0</v>
      </c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</row>
    <row r="147" spans="1:79" ht="18" customHeight="1" x14ac:dyDescent="0.25">
      <c r="A147" s="133"/>
      <c r="B147" s="134">
        <v>32</v>
      </c>
      <c r="C147" s="177"/>
      <c r="D147" s="178" t="s">
        <v>8</v>
      </c>
      <c r="E147" s="137"/>
      <c r="F147" s="137">
        <v>8660</v>
      </c>
      <c r="G147" s="137">
        <v>8660</v>
      </c>
      <c r="H147" s="137">
        <v>0</v>
      </c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</row>
    <row r="148" spans="1:79" ht="18" customHeight="1" x14ac:dyDescent="0.25">
      <c r="A148" s="198" t="s">
        <v>80</v>
      </c>
      <c r="B148" s="199"/>
      <c r="C148" s="200"/>
      <c r="D148" s="172" t="s">
        <v>43</v>
      </c>
      <c r="E148" s="96"/>
      <c r="F148" s="96"/>
      <c r="G148" s="96"/>
      <c r="H148" s="96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</row>
    <row r="149" spans="1:79" ht="18" customHeight="1" x14ac:dyDescent="0.25">
      <c r="A149" s="59"/>
      <c r="B149" s="65">
        <v>3</v>
      </c>
      <c r="C149" s="60"/>
      <c r="D149" s="67" t="s">
        <v>2</v>
      </c>
      <c r="E149" s="99"/>
      <c r="F149" s="99">
        <f>SUM(F150)</f>
        <v>7500</v>
      </c>
      <c r="G149" s="99">
        <f t="shared" ref="G149:H149" si="47">SUM(G150)</f>
        <v>7500</v>
      </c>
      <c r="H149" s="99">
        <f t="shared" si="47"/>
        <v>0</v>
      </c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</row>
    <row r="150" spans="1:79" ht="18" customHeight="1" x14ac:dyDescent="0.25">
      <c r="A150" s="133"/>
      <c r="B150" s="134">
        <v>32</v>
      </c>
      <c r="C150" s="177"/>
      <c r="D150" s="178" t="s">
        <v>8</v>
      </c>
      <c r="E150" s="179">
        <v>0</v>
      </c>
      <c r="F150" s="179">
        <v>7500</v>
      </c>
      <c r="G150" s="179">
        <v>7500</v>
      </c>
      <c r="H150" s="179">
        <v>0</v>
      </c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</row>
    <row r="151" spans="1:79" s="50" customFormat="1" x14ac:dyDescent="0.25">
      <c r="A151" s="45" t="s">
        <v>31</v>
      </c>
      <c r="B151" s="77"/>
      <c r="C151" s="47"/>
      <c r="D151" s="78" t="s">
        <v>27</v>
      </c>
      <c r="E151" s="105">
        <f>G151</f>
        <v>0</v>
      </c>
      <c r="F151" s="105">
        <f>SUM(F153)</f>
        <v>0</v>
      </c>
      <c r="G151" s="105">
        <f>SUM(G153)</f>
        <v>0</v>
      </c>
      <c r="H151" s="105">
        <f>SUM(H153)</f>
        <v>0</v>
      </c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</row>
    <row r="152" spans="1:79" s="83" customFormat="1" x14ac:dyDescent="0.25">
      <c r="A152" s="198" t="s">
        <v>45</v>
      </c>
      <c r="B152" s="199"/>
      <c r="C152" s="200"/>
      <c r="D152" s="117" t="s">
        <v>46</v>
      </c>
      <c r="E152" s="4"/>
      <c r="F152" s="4"/>
      <c r="G152" s="4"/>
      <c r="H152" s="4"/>
    </row>
    <row r="153" spans="1:79" s="17" customFormat="1" x14ac:dyDescent="0.25">
      <c r="A153" s="59"/>
      <c r="B153" s="68">
        <v>4</v>
      </c>
      <c r="C153" s="66"/>
      <c r="D153" s="69" t="s">
        <v>32</v>
      </c>
      <c r="E153" s="99" t="e">
        <f t="shared" ref="E153:H153" si="48">E154</f>
        <v>#REF!</v>
      </c>
      <c r="F153" s="99">
        <f>SUM(F154)</f>
        <v>0</v>
      </c>
      <c r="G153" s="99">
        <f t="shared" si="48"/>
        <v>0</v>
      </c>
      <c r="H153" s="99">
        <f t="shared" si="48"/>
        <v>0</v>
      </c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</row>
    <row r="154" spans="1:79" s="24" customFormat="1" x14ac:dyDescent="0.25">
      <c r="A154" s="20"/>
      <c r="B154" s="74">
        <v>42</v>
      </c>
      <c r="C154" s="30"/>
      <c r="D154" s="75" t="s">
        <v>33</v>
      </c>
      <c r="E154" s="101" t="e">
        <f>#REF!+#REF!</f>
        <v>#REF!</v>
      </c>
      <c r="F154" s="101">
        <v>0</v>
      </c>
      <c r="G154" s="101">
        <v>0</v>
      </c>
      <c r="H154" s="101">
        <v>0</v>
      </c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</row>
    <row r="155" spans="1:79" s="50" customFormat="1" x14ac:dyDescent="0.25">
      <c r="A155" s="45" t="s">
        <v>64</v>
      </c>
      <c r="B155" s="77"/>
      <c r="C155" s="47"/>
      <c r="D155" s="78" t="s">
        <v>34</v>
      </c>
      <c r="E155" s="105" t="e">
        <f>E157+E159</f>
        <v>#REF!</v>
      </c>
      <c r="F155" s="105">
        <f>SUM(F157+F159)</f>
        <v>43500</v>
      </c>
      <c r="G155" s="105">
        <f>G157+G159</f>
        <v>43500</v>
      </c>
      <c r="H155" s="105">
        <f>H157+H159</f>
        <v>0</v>
      </c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</row>
    <row r="156" spans="1:79" s="83" customFormat="1" ht="39" customHeight="1" x14ac:dyDescent="0.25">
      <c r="A156" s="198" t="s">
        <v>48</v>
      </c>
      <c r="B156" s="199"/>
      <c r="C156" s="200"/>
      <c r="D156" s="117" t="s">
        <v>43</v>
      </c>
      <c r="E156" s="4"/>
      <c r="F156" s="4"/>
      <c r="G156" s="4"/>
      <c r="H156" s="4"/>
    </row>
    <row r="157" spans="1:79" s="17" customFormat="1" x14ac:dyDescent="0.25">
      <c r="A157" s="59"/>
      <c r="B157" s="68">
        <v>3</v>
      </c>
      <c r="C157" s="66"/>
      <c r="D157" s="61" t="s">
        <v>2</v>
      </c>
      <c r="E157" s="99" t="e">
        <f t="shared" ref="E157:G157" si="49">E158</f>
        <v>#REF!</v>
      </c>
      <c r="F157" s="99">
        <f>SUM(F158)</f>
        <v>34500</v>
      </c>
      <c r="G157" s="99">
        <f t="shared" si="49"/>
        <v>34500</v>
      </c>
      <c r="H157" s="99">
        <v>0</v>
      </c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</row>
    <row r="158" spans="1:79" s="24" customFormat="1" ht="25.5" x14ac:dyDescent="0.25">
      <c r="A158" s="20"/>
      <c r="B158" s="74">
        <v>37</v>
      </c>
      <c r="C158" s="30"/>
      <c r="D158" s="75" t="s">
        <v>35</v>
      </c>
      <c r="E158" s="101" t="e">
        <f>#REF!</f>
        <v>#REF!</v>
      </c>
      <c r="F158" s="101">
        <v>34500</v>
      </c>
      <c r="G158" s="101">
        <v>34500</v>
      </c>
      <c r="H158" s="101">
        <v>0</v>
      </c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</row>
    <row r="159" spans="1:79" s="17" customFormat="1" x14ac:dyDescent="0.25">
      <c r="A159" s="59"/>
      <c r="B159" s="68">
        <v>4</v>
      </c>
      <c r="C159" s="66"/>
      <c r="D159" s="70" t="s">
        <v>4</v>
      </c>
      <c r="E159" s="99" t="e">
        <f t="shared" ref="E159:G159" si="50">E160</f>
        <v>#REF!</v>
      </c>
      <c r="F159" s="99">
        <f>SUM(F160)</f>
        <v>9000</v>
      </c>
      <c r="G159" s="99">
        <f t="shared" si="50"/>
        <v>9000</v>
      </c>
      <c r="H159" s="99">
        <v>0</v>
      </c>
      <c r="I159" s="157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</row>
    <row r="160" spans="1:79" s="24" customFormat="1" x14ac:dyDescent="0.25">
      <c r="A160" s="20"/>
      <c r="B160" s="74">
        <v>42</v>
      </c>
      <c r="C160" s="30"/>
      <c r="D160" s="76" t="s">
        <v>10</v>
      </c>
      <c r="E160" s="101" t="e">
        <f>#REF!</f>
        <v>#REF!</v>
      </c>
      <c r="F160" s="101">
        <v>9000</v>
      </c>
      <c r="G160" s="101">
        <v>9000</v>
      </c>
      <c r="H160" s="101">
        <v>0</v>
      </c>
      <c r="I160" s="157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</row>
    <row r="161" spans="1:79" ht="24.75" customHeight="1" x14ac:dyDescent="0.25">
      <c r="A161" s="45" t="s">
        <v>69</v>
      </c>
      <c r="B161" s="77"/>
      <c r="C161" s="47"/>
      <c r="D161" s="78" t="s">
        <v>70</v>
      </c>
      <c r="E161" s="49"/>
      <c r="F161" s="121">
        <f>SUM(F163)</f>
        <v>0</v>
      </c>
      <c r="G161" s="121">
        <f>SUM(G163)</f>
        <v>0</v>
      </c>
      <c r="H161" s="121">
        <f>SUM(H163)</f>
        <v>0</v>
      </c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</row>
    <row r="162" spans="1:79" x14ac:dyDescent="0.25">
      <c r="A162" s="198" t="s">
        <v>48</v>
      </c>
      <c r="B162" s="199"/>
      <c r="C162" s="200"/>
      <c r="D162" s="117" t="s">
        <v>43</v>
      </c>
      <c r="E162" s="4"/>
      <c r="F162" s="4"/>
      <c r="G162" s="4"/>
      <c r="H162" s="4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</row>
    <row r="163" spans="1:79" x14ac:dyDescent="0.25">
      <c r="A163" s="59"/>
      <c r="B163" s="65">
        <v>3</v>
      </c>
      <c r="C163" s="66"/>
      <c r="D163" s="67" t="s">
        <v>2</v>
      </c>
      <c r="E163" s="149"/>
      <c r="F163" s="103">
        <f>SUM(F164+F165)</f>
        <v>0</v>
      </c>
      <c r="G163" s="103">
        <f>SUM(G164+G165)</f>
        <v>0</v>
      </c>
      <c r="H163" s="103">
        <f>SUM(H164+H165)</f>
        <v>0</v>
      </c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</row>
    <row r="164" spans="1:79" x14ac:dyDescent="0.25">
      <c r="A164" s="128"/>
      <c r="B164" s="129">
        <v>31</v>
      </c>
      <c r="C164" s="130"/>
      <c r="D164" s="73" t="s">
        <v>3</v>
      </c>
      <c r="E164" s="151"/>
      <c r="F164" s="104">
        <v>0</v>
      </c>
      <c r="G164" s="104">
        <v>0</v>
      </c>
      <c r="H164" s="104">
        <v>0</v>
      </c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</row>
    <row r="165" spans="1:79" x14ac:dyDescent="0.25">
      <c r="A165" s="128"/>
      <c r="B165" s="129">
        <v>32</v>
      </c>
      <c r="C165" s="130"/>
      <c r="D165" s="73" t="s">
        <v>8</v>
      </c>
      <c r="E165" s="151"/>
      <c r="F165" s="104">
        <v>0</v>
      </c>
      <c r="G165" s="104">
        <v>0</v>
      </c>
      <c r="H165" s="104">
        <v>0</v>
      </c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</row>
    <row r="166" spans="1:79" x14ac:dyDescent="0.25">
      <c r="A166" s="153"/>
      <c r="B166" s="154"/>
      <c r="C166" s="153"/>
      <c r="D166" s="155"/>
      <c r="E166" s="156"/>
      <c r="F166" s="156"/>
      <c r="G166" s="156"/>
      <c r="H166" s="156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</row>
    <row r="167" spans="1:79" s="158" customFormat="1" x14ac:dyDescent="0.25">
      <c r="A167" s="245" t="s">
        <v>100</v>
      </c>
      <c r="B167" s="246"/>
      <c r="C167" s="246"/>
      <c r="D167" s="155"/>
      <c r="E167" s="156"/>
      <c r="F167" s="250" t="s">
        <v>87</v>
      </c>
      <c r="G167" s="251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7"/>
      <c r="AB167" s="157"/>
      <c r="AC167" s="157"/>
      <c r="AD167" s="157"/>
      <c r="AE167" s="157"/>
      <c r="AF167" s="157"/>
      <c r="AG167" s="157"/>
      <c r="AH167" s="157"/>
      <c r="AI167" s="157"/>
      <c r="AJ167" s="157"/>
      <c r="AK167" s="157"/>
      <c r="AL167" s="157"/>
      <c r="AM167" s="157"/>
      <c r="AN167" s="157"/>
      <c r="AO167" s="157"/>
      <c r="AP167" s="157"/>
      <c r="AQ167" s="157"/>
      <c r="AR167" s="157"/>
      <c r="AS167" s="157"/>
      <c r="AT167" s="157"/>
      <c r="AU167" s="157"/>
      <c r="AV167" s="157"/>
      <c r="AW167" s="157"/>
      <c r="AX167" s="157"/>
      <c r="AY167" s="157"/>
      <c r="AZ167" s="157"/>
      <c r="BA167" s="157"/>
      <c r="BB167" s="157"/>
      <c r="BC167" s="157"/>
      <c r="BD167" s="157"/>
      <c r="BE167" s="157"/>
      <c r="BF167" s="157"/>
      <c r="BG167" s="157"/>
      <c r="BH167" s="157"/>
      <c r="BI167" s="157"/>
      <c r="BJ167" s="157"/>
      <c r="BK167" s="157"/>
      <c r="BL167" s="157"/>
      <c r="BM167" s="157"/>
      <c r="BN167" s="157"/>
      <c r="BO167" s="157"/>
      <c r="BP167" s="157"/>
      <c r="BQ167" s="157"/>
      <c r="BR167" s="157"/>
      <c r="BS167" s="157"/>
      <c r="BT167" s="157"/>
      <c r="BU167" s="157"/>
      <c r="BV167" s="157"/>
      <c r="BW167" s="157"/>
      <c r="BX167" s="157"/>
      <c r="BY167" s="157"/>
      <c r="BZ167" s="157"/>
      <c r="CA167" s="157"/>
    </row>
    <row r="168" spans="1:79" s="158" customFormat="1" x14ac:dyDescent="0.25">
      <c r="A168" s="153"/>
      <c r="B168" s="154"/>
      <c r="C168" s="153"/>
      <c r="D168" s="155"/>
      <c r="E168" s="156"/>
      <c r="F168" s="156"/>
      <c r="G168" s="156"/>
      <c r="H168" s="156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57"/>
      <c r="BA168" s="157"/>
      <c r="BB168" s="157"/>
      <c r="BC168" s="157"/>
      <c r="BD168" s="157"/>
      <c r="BE168" s="157"/>
      <c r="BF168" s="157"/>
      <c r="BG168" s="157"/>
      <c r="BH168" s="157"/>
      <c r="BI168" s="157"/>
      <c r="BJ168" s="157"/>
      <c r="BK168" s="157"/>
      <c r="BL168" s="157"/>
      <c r="BM168" s="157"/>
      <c r="BN168" s="157"/>
      <c r="BO168" s="157"/>
      <c r="BP168" s="157"/>
      <c r="BQ168" s="157"/>
      <c r="BR168" s="157"/>
      <c r="BS168" s="157"/>
      <c r="BT168" s="157"/>
      <c r="BU168" s="157"/>
      <c r="BV168" s="157"/>
      <c r="BW168" s="157"/>
      <c r="BX168" s="157"/>
      <c r="BY168" s="157"/>
      <c r="BZ168" s="157"/>
      <c r="CA168" s="157"/>
    </row>
    <row r="169" spans="1:79" s="158" customFormat="1" x14ac:dyDescent="0.25">
      <c r="A169" s="153"/>
      <c r="B169" s="154"/>
      <c r="C169" s="153"/>
      <c r="D169" s="155"/>
      <c r="E169" s="156"/>
      <c r="F169" s="156"/>
      <c r="G169" s="156"/>
      <c r="H169" s="156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  <c r="AJ169" s="157"/>
      <c r="AK169" s="157"/>
      <c r="AL169" s="157"/>
      <c r="AM169" s="157"/>
      <c r="AN169" s="157"/>
      <c r="AO169" s="157"/>
      <c r="AP169" s="157"/>
      <c r="AQ169" s="157"/>
      <c r="AR169" s="157"/>
      <c r="AS169" s="157"/>
      <c r="AT169" s="157"/>
      <c r="AU169" s="157"/>
      <c r="AV169" s="157"/>
      <c r="AW169" s="157"/>
      <c r="AX169" s="157"/>
      <c r="AY169" s="157"/>
      <c r="AZ169" s="157"/>
      <c r="BA169" s="157"/>
      <c r="BB169" s="157"/>
      <c r="BC169" s="157"/>
      <c r="BD169" s="157"/>
      <c r="BE169" s="157"/>
      <c r="BF169" s="157"/>
      <c r="BG169" s="157"/>
      <c r="BH169" s="157"/>
      <c r="BI169" s="157"/>
      <c r="BJ169" s="157"/>
      <c r="BK169" s="157"/>
      <c r="BL169" s="157"/>
      <c r="BM169" s="157"/>
      <c r="BN169" s="157"/>
      <c r="BO169" s="157"/>
      <c r="BP169" s="157"/>
      <c r="BQ169" s="157"/>
      <c r="BR169" s="157"/>
      <c r="BS169" s="157"/>
      <c r="BT169" s="157"/>
      <c r="BU169" s="157"/>
      <c r="BV169" s="157"/>
      <c r="BW169" s="157"/>
      <c r="BX169" s="157"/>
      <c r="BY169" s="157"/>
      <c r="BZ169" s="157"/>
      <c r="CA169" s="157"/>
    </row>
    <row r="170" spans="1:79" s="158" customFormat="1" x14ac:dyDescent="0.25">
      <c r="A170" s="153"/>
      <c r="B170" s="154"/>
      <c r="C170" s="153"/>
      <c r="D170" s="155"/>
      <c r="E170" s="156"/>
      <c r="F170" s="156"/>
      <c r="G170" s="156"/>
      <c r="H170" s="156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7"/>
      <c r="AO170" s="157"/>
      <c r="AP170" s="157"/>
      <c r="AQ170" s="157"/>
      <c r="AR170" s="157"/>
      <c r="AS170" s="157"/>
      <c r="AT170" s="157"/>
      <c r="AU170" s="157"/>
      <c r="AV170" s="157"/>
      <c r="AW170" s="157"/>
      <c r="AX170" s="157"/>
      <c r="AY170" s="157"/>
      <c r="AZ170" s="157"/>
      <c r="BA170" s="157"/>
      <c r="BB170" s="157"/>
      <c r="BC170" s="157"/>
      <c r="BD170" s="157"/>
      <c r="BE170" s="157"/>
      <c r="BF170" s="157"/>
      <c r="BG170" s="157"/>
      <c r="BH170" s="157"/>
      <c r="BI170" s="157"/>
      <c r="BJ170" s="157"/>
      <c r="BK170" s="157"/>
      <c r="BL170" s="157"/>
      <c r="BM170" s="157"/>
      <c r="BN170" s="157"/>
      <c r="BO170" s="157"/>
      <c r="BP170" s="157"/>
      <c r="BQ170" s="157"/>
      <c r="BR170" s="157"/>
      <c r="BS170" s="157"/>
      <c r="BT170" s="157"/>
      <c r="BU170" s="157"/>
      <c r="BV170" s="157"/>
      <c r="BW170" s="157"/>
      <c r="BX170" s="157"/>
      <c r="BY170" s="157"/>
      <c r="BZ170" s="157"/>
      <c r="CA170" s="157"/>
    </row>
    <row r="171" spans="1:79" s="158" customFormat="1" x14ac:dyDescent="0.25">
      <c r="A171" s="153"/>
      <c r="B171" s="154"/>
      <c r="C171" s="153"/>
      <c r="D171" s="155"/>
      <c r="E171" s="156"/>
      <c r="F171" s="156"/>
      <c r="G171" s="156"/>
      <c r="H171" s="156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  <c r="AJ171" s="157"/>
      <c r="AK171" s="157"/>
      <c r="AL171" s="157"/>
      <c r="AM171" s="157"/>
      <c r="AN171" s="157"/>
      <c r="AO171" s="157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7"/>
      <c r="BG171" s="157"/>
      <c r="BH171" s="157"/>
      <c r="BI171" s="157"/>
      <c r="BJ171" s="157"/>
      <c r="BK171" s="157"/>
      <c r="BL171" s="157"/>
      <c r="BM171" s="157"/>
      <c r="BN171" s="157"/>
      <c r="BO171" s="157"/>
      <c r="BP171" s="157"/>
      <c r="BQ171" s="157"/>
      <c r="BR171" s="157"/>
      <c r="BS171" s="157"/>
      <c r="BT171" s="157"/>
      <c r="BU171" s="157"/>
      <c r="BV171" s="157"/>
      <c r="BW171" s="157"/>
      <c r="BX171" s="157"/>
      <c r="BY171" s="157"/>
      <c r="BZ171" s="157"/>
      <c r="CA171" s="157"/>
    </row>
    <row r="172" spans="1:79" s="158" customFormat="1" x14ac:dyDescent="0.25">
      <c r="A172" s="153"/>
      <c r="B172" s="154"/>
      <c r="C172" s="153"/>
      <c r="D172" s="155"/>
      <c r="E172" s="156"/>
      <c r="F172" s="156"/>
      <c r="G172" s="156"/>
      <c r="H172" s="156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  <c r="AJ172" s="157"/>
      <c r="AK172" s="157"/>
      <c r="AL172" s="157"/>
      <c r="AM172" s="157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7"/>
      <c r="BG172" s="157"/>
      <c r="BH172" s="157"/>
      <c r="BI172" s="157"/>
      <c r="BJ172" s="157"/>
      <c r="BK172" s="157"/>
      <c r="BL172" s="157"/>
      <c r="BM172" s="157"/>
      <c r="BN172" s="157"/>
      <c r="BO172" s="157"/>
      <c r="BP172" s="157"/>
      <c r="BQ172" s="157"/>
      <c r="BR172" s="157"/>
      <c r="BS172" s="157"/>
      <c r="BT172" s="157"/>
      <c r="BU172" s="157"/>
      <c r="BV172" s="157"/>
      <c r="BW172" s="157"/>
      <c r="BX172" s="157"/>
      <c r="BY172" s="157"/>
      <c r="BZ172" s="157"/>
      <c r="CA172" s="157"/>
    </row>
    <row r="173" spans="1:79" s="158" customFormat="1" x14ac:dyDescent="0.25">
      <c r="A173" s="153"/>
      <c r="B173" s="154"/>
      <c r="C173" s="153"/>
      <c r="D173" s="155"/>
      <c r="E173" s="156"/>
      <c r="F173" s="156"/>
      <c r="G173" s="156"/>
      <c r="H173" s="156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7"/>
      <c r="BR173" s="157"/>
      <c r="BS173" s="157"/>
      <c r="BT173" s="157"/>
      <c r="BU173" s="157"/>
      <c r="BV173" s="157"/>
      <c r="BW173" s="157"/>
      <c r="BX173" s="157"/>
      <c r="BY173" s="157"/>
      <c r="BZ173" s="157"/>
      <c r="CA173" s="157"/>
    </row>
    <row r="174" spans="1:79" s="158" customFormat="1" x14ac:dyDescent="0.25">
      <c r="A174" s="153"/>
      <c r="B174" s="154"/>
      <c r="C174" s="153"/>
      <c r="D174" s="155"/>
      <c r="E174" s="156"/>
      <c r="F174" s="156"/>
      <c r="G174" s="156"/>
      <c r="H174" s="156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  <c r="AJ174" s="157"/>
      <c r="AK174" s="157"/>
      <c r="AL174" s="157"/>
      <c r="AM174" s="157"/>
      <c r="AN174" s="157"/>
      <c r="AO174" s="157"/>
      <c r="AP174" s="157"/>
      <c r="AQ174" s="157"/>
      <c r="AR174" s="157"/>
      <c r="AS174" s="157"/>
      <c r="AT174" s="157"/>
      <c r="AU174" s="157"/>
      <c r="AV174" s="157"/>
      <c r="AW174" s="157"/>
      <c r="AX174" s="157"/>
      <c r="AY174" s="157"/>
      <c r="AZ174" s="157"/>
      <c r="BA174" s="157"/>
      <c r="BB174" s="157"/>
      <c r="BC174" s="157"/>
      <c r="BD174" s="157"/>
      <c r="BE174" s="157"/>
      <c r="BF174" s="157"/>
      <c r="BG174" s="157"/>
      <c r="BH174" s="157"/>
      <c r="BI174" s="157"/>
      <c r="BJ174" s="157"/>
      <c r="BK174" s="157"/>
      <c r="BL174" s="157"/>
      <c r="BM174" s="157"/>
      <c r="BN174" s="157"/>
      <c r="BO174" s="157"/>
      <c r="BP174" s="157"/>
      <c r="BQ174" s="157"/>
      <c r="BR174" s="157"/>
      <c r="BS174" s="157"/>
      <c r="BT174" s="157"/>
      <c r="BU174" s="157"/>
      <c r="BV174" s="157"/>
      <c r="BW174" s="157"/>
      <c r="BX174" s="157"/>
      <c r="BY174" s="157"/>
      <c r="BZ174" s="157"/>
      <c r="CA174" s="157"/>
    </row>
    <row r="175" spans="1:79" s="158" customFormat="1" x14ac:dyDescent="0.25">
      <c r="A175" s="153"/>
      <c r="B175" s="154"/>
      <c r="C175" s="153"/>
      <c r="D175" s="155"/>
      <c r="E175" s="156"/>
      <c r="F175" s="156"/>
      <c r="G175" s="156"/>
      <c r="H175" s="156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  <c r="AJ175" s="157"/>
      <c r="AK175" s="157"/>
      <c r="AL175" s="157"/>
      <c r="AM175" s="157"/>
      <c r="AN175" s="157"/>
      <c r="AO175" s="157"/>
      <c r="AP175" s="157"/>
      <c r="AQ175" s="157"/>
      <c r="AR175" s="157"/>
      <c r="AS175" s="157"/>
      <c r="AT175" s="157"/>
      <c r="AU175" s="157"/>
      <c r="AV175" s="157"/>
      <c r="AW175" s="157"/>
      <c r="AX175" s="157"/>
      <c r="AY175" s="157"/>
      <c r="AZ175" s="157"/>
      <c r="BA175" s="157"/>
      <c r="BB175" s="157"/>
      <c r="BC175" s="157"/>
      <c r="BD175" s="157"/>
      <c r="BE175" s="157"/>
      <c r="BF175" s="157"/>
      <c r="BG175" s="157"/>
      <c r="BH175" s="157"/>
      <c r="BI175" s="157"/>
      <c r="BJ175" s="157"/>
      <c r="BK175" s="157"/>
      <c r="BL175" s="157"/>
      <c r="BM175" s="157"/>
      <c r="BN175" s="157"/>
      <c r="BO175" s="157"/>
      <c r="BP175" s="157"/>
      <c r="BQ175" s="157"/>
      <c r="BR175" s="157"/>
      <c r="BS175" s="157"/>
      <c r="BT175" s="157"/>
      <c r="BU175" s="157"/>
      <c r="BV175" s="157"/>
      <c r="BW175" s="157"/>
      <c r="BX175" s="157"/>
      <c r="BY175" s="157"/>
      <c r="BZ175" s="157"/>
      <c r="CA175" s="157"/>
    </row>
    <row r="176" spans="1:79" s="158" customFormat="1" x14ac:dyDescent="0.25">
      <c r="A176" s="153"/>
      <c r="B176" s="154"/>
      <c r="C176" s="153"/>
      <c r="D176" s="155"/>
      <c r="E176" s="156"/>
      <c r="F176" s="156"/>
      <c r="G176" s="156"/>
      <c r="H176" s="156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  <c r="AG176" s="157"/>
      <c r="AH176" s="157"/>
      <c r="AI176" s="157"/>
      <c r="AJ176" s="157"/>
      <c r="AK176" s="157"/>
      <c r="AL176" s="157"/>
      <c r="AM176" s="157"/>
      <c r="AN176" s="157"/>
      <c r="AO176" s="157"/>
      <c r="AP176" s="157"/>
      <c r="AQ176" s="157"/>
      <c r="AR176" s="157"/>
      <c r="AS176" s="157"/>
      <c r="AT176" s="157"/>
      <c r="AU176" s="157"/>
      <c r="AV176" s="157"/>
      <c r="AW176" s="157"/>
      <c r="AX176" s="157"/>
      <c r="AY176" s="157"/>
      <c r="AZ176" s="157"/>
      <c r="BA176" s="157"/>
      <c r="BB176" s="157"/>
      <c r="BC176" s="157"/>
      <c r="BD176" s="157"/>
      <c r="BE176" s="157"/>
      <c r="BF176" s="157"/>
      <c r="BG176" s="157"/>
      <c r="BH176" s="157"/>
      <c r="BI176" s="157"/>
      <c r="BJ176" s="157"/>
      <c r="BK176" s="157"/>
      <c r="BL176" s="157"/>
      <c r="BM176" s="157"/>
      <c r="BN176" s="157"/>
      <c r="BO176" s="157"/>
      <c r="BP176" s="157"/>
      <c r="BQ176" s="157"/>
      <c r="BR176" s="157"/>
      <c r="BS176" s="157"/>
      <c r="BT176" s="157"/>
      <c r="BU176" s="157"/>
      <c r="BV176" s="157"/>
      <c r="BW176" s="157"/>
      <c r="BX176" s="157"/>
      <c r="BY176" s="157"/>
      <c r="BZ176" s="157"/>
      <c r="CA176" s="157"/>
    </row>
    <row r="177" spans="1:79" s="158" customFormat="1" x14ac:dyDescent="0.25">
      <c r="A177" s="153"/>
      <c r="B177" s="154"/>
      <c r="C177" s="153"/>
      <c r="D177" s="155"/>
      <c r="E177" s="156"/>
      <c r="F177" s="156"/>
      <c r="G177" s="156"/>
      <c r="H177" s="156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  <c r="AX177" s="157"/>
      <c r="AY177" s="157"/>
      <c r="AZ177" s="157"/>
      <c r="BA177" s="157"/>
      <c r="BB177" s="157"/>
      <c r="BC177" s="157"/>
      <c r="BD177" s="157"/>
      <c r="BE177" s="157"/>
      <c r="BF177" s="157"/>
      <c r="BG177" s="157"/>
      <c r="BH177" s="157"/>
      <c r="BI177" s="157"/>
      <c r="BJ177" s="157"/>
      <c r="BK177" s="157"/>
      <c r="BL177" s="157"/>
      <c r="BM177" s="157"/>
      <c r="BN177" s="157"/>
      <c r="BO177" s="157"/>
      <c r="BP177" s="157"/>
      <c r="BQ177" s="157"/>
      <c r="BR177" s="157"/>
      <c r="BS177" s="157"/>
      <c r="BT177" s="157"/>
      <c r="BU177" s="157"/>
      <c r="BV177" s="157"/>
      <c r="BW177" s="157"/>
      <c r="BX177" s="157"/>
      <c r="BY177" s="157"/>
      <c r="BZ177" s="157"/>
      <c r="CA177" s="157"/>
    </row>
    <row r="178" spans="1:79" s="158" customFormat="1" x14ac:dyDescent="0.25">
      <c r="A178" s="153"/>
      <c r="B178" s="154"/>
      <c r="C178" s="153"/>
      <c r="D178" s="155"/>
      <c r="E178" s="156"/>
      <c r="F178" s="156"/>
      <c r="G178" s="156"/>
      <c r="H178" s="156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Q178" s="157"/>
      <c r="AR178" s="157"/>
      <c r="AS178" s="157"/>
      <c r="AT178" s="157"/>
      <c r="AU178" s="157"/>
      <c r="AV178" s="157"/>
      <c r="AW178" s="157"/>
      <c r="AX178" s="157"/>
      <c r="AY178" s="157"/>
      <c r="AZ178" s="157"/>
      <c r="BA178" s="157"/>
      <c r="BB178" s="157"/>
      <c r="BC178" s="157"/>
      <c r="BD178" s="157"/>
      <c r="BE178" s="157"/>
      <c r="BF178" s="157"/>
      <c r="BG178" s="157"/>
      <c r="BH178" s="157"/>
      <c r="BI178" s="157"/>
      <c r="BJ178" s="157"/>
      <c r="BK178" s="157"/>
      <c r="BL178" s="157"/>
      <c r="BM178" s="157"/>
      <c r="BN178" s="157"/>
      <c r="BO178" s="157"/>
      <c r="BP178" s="157"/>
      <c r="BQ178" s="157"/>
      <c r="BR178" s="157"/>
      <c r="BS178" s="157"/>
      <c r="BT178" s="157"/>
      <c r="BU178" s="157"/>
      <c r="BV178" s="157"/>
      <c r="BW178" s="157"/>
      <c r="BX178" s="157"/>
      <c r="BY178" s="157"/>
      <c r="BZ178" s="157"/>
      <c r="CA178" s="157"/>
    </row>
    <row r="179" spans="1:79" s="158" customFormat="1" x14ac:dyDescent="0.25">
      <c r="A179" s="153"/>
      <c r="B179" s="154"/>
      <c r="C179" s="153"/>
      <c r="D179" s="155"/>
      <c r="E179" s="156"/>
      <c r="F179" s="156"/>
      <c r="G179" s="156"/>
      <c r="H179" s="156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  <c r="AJ179" s="157"/>
      <c r="AK179" s="157"/>
      <c r="AL179" s="157"/>
      <c r="AM179" s="157"/>
      <c r="AN179" s="157"/>
      <c r="AO179" s="157"/>
      <c r="AP179" s="157"/>
      <c r="AQ179" s="157"/>
      <c r="AR179" s="157"/>
      <c r="AS179" s="157"/>
      <c r="AT179" s="157"/>
      <c r="AU179" s="157"/>
      <c r="AV179" s="157"/>
      <c r="AW179" s="157"/>
      <c r="AX179" s="157"/>
      <c r="AY179" s="157"/>
      <c r="AZ179" s="157"/>
      <c r="BA179" s="157"/>
      <c r="BB179" s="157"/>
      <c r="BC179" s="157"/>
      <c r="BD179" s="157"/>
      <c r="BE179" s="157"/>
      <c r="BF179" s="157"/>
      <c r="BG179" s="157"/>
      <c r="BH179" s="157"/>
      <c r="BI179" s="157"/>
      <c r="BJ179" s="157"/>
      <c r="BK179" s="157"/>
      <c r="BL179" s="157"/>
      <c r="BM179" s="157"/>
      <c r="BN179" s="157"/>
      <c r="BO179" s="157"/>
      <c r="BP179" s="157"/>
      <c r="BQ179" s="157"/>
      <c r="BR179" s="157"/>
      <c r="BS179" s="157"/>
      <c r="BT179" s="157"/>
      <c r="BU179" s="157"/>
      <c r="BV179" s="157"/>
      <c r="BW179" s="157"/>
      <c r="BX179" s="157"/>
      <c r="BY179" s="157"/>
      <c r="BZ179" s="157"/>
      <c r="CA179" s="157"/>
    </row>
    <row r="180" spans="1:79" s="158" customFormat="1" x14ac:dyDescent="0.25">
      <c r="A180" s="153"/>
      <c r="B180" s="154"/>
      <c r="C180" s="153"/>
      <c r="D180" s="155"/>
      <c r="E180" s="156"/>
      <c r="F180" s="156"/>
      <c r="G180" s="156"/>
      <c r="H180" s="156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7"/>
      <c r="AC180" s="157"/>
      <c r="AD180" s="157"/>
      <c r="AE180" s="157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57"/>
      <c r="AT180" s="157"/>
      <c r="AU180" s="157"/>
      <c r="AV180" s="157"/>
      <c r="AW180" s="157"/>
      <c r="AX180" s="157"/>
      <c r="AY180" s="157"/>
      <c r="AZ180" s="157"/>
      <c r="BA180" s="157"/>
      <c r="BB180" s="157"/>
      <c r="BC180" s="157"/>
      <c r="BD180" s="157"/>
      <c r="BE180" s="157"/>
      <c r="BF180" s="157"/>
      <c r="BG180" s="157"/>
      <c r="BH180" s="157"/>
      <c r="BI180" s="157"/>
      <c r="BJ180" s="157"/>
      <c r="BK180" s="157"/>
      <c r="BL180" s="157"/>
      <c r="BM180" s="157"/>
      <c r="BN180" s="157"/>
      <c r="BO180" s="157"/>
      <c r="BP180" s="157"/>
      <c r="BQ180" s="157"/>
      <c r="BR180" s="157"/>
      <c r="BS180" s="157"/>
      <c r="BT180" s="157"/>
      <c r="BU180" s="157"/>
      <c r="BV180" s="157"/>
      <c r="BW180" s="157"/>
      <c r="BX180" s="157"/>
      <c r="BY180" s="157"/>
      <c r="BZ180" s="157"/>
      <c r="CA180" s="157"/>
    </row>
    <row r="181" spans="1:79" s="158" customFormat="1" x14ac:dyDescent="0.25">
      <c r="A181" s="153"/>
      <c r="B181" s="154"/>
      <c r="C181" s="153"/>
      <c r="D181" s="155"/>
      <c r="E181" s="156"/>
      <c r="F181" s="156"/>
      <c r="G181" s="156"/>
      <c r="H181" s="156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  <c r="AG181" s="157"/>
      <c r="AH181" s="157"/>
      <c r="AI181" s="157"/>
      <c r="AJ181" s="157"/>
      <c r="AK181" s="157"/>
      <c r="AL181" s="157"/>
      <c r="AM181" s="157"/>
      <c r="AN181" s="157"/>
      <c r="AO181" s="157"/>
      <c r="AP181" s="157"/>
      <c r="AQ181" s="157"/>
      <c r="AR181" s="157"/>
      <c r="AS181" s="157"/>
      <c r="AT181" s="157"/>
      <c r="AU181" s="157"/>
      <c r="AV181" s="157"/>
      <c r="AW181" s="157"/>
      <c r="AX181" s="157"/>
      <c r="AY181" s="157"/>
      <c r="AZ181" s="157"/>
      <c r="BA181" s="157"/>
      <c r="BB181" s="157"/>
      <c r="BC181" s="157"/>
      <c r="BD181" s="157"/>
      <c r="BE181" s="157"/>
      <c r="BF181" s="157"/>
      <c r="BG181" s="157"/>
      <c r="BH181" s="157"/>
      <c r="BI181" s="157"/>
      <c r="BJ181" s="157"/>
      <c r="BK181" s="157"/>
      <c r="BL181" s="157"/>
      <c r="BM181" s="157"/>
      <c r="BN181" s="157"/>
      <c r="BO181" s="157"/>
      <c r="BP181" s="157"/>
      <c r="BQ181" s="157"/>
      <c r="BR181" s="157"/>
      <c r="BS181" s="157"/>
      <c r="BT181" s="157"/>
      <c r="BU181" s="157"/>
      <c r="BV181" s="157"/>
      <c r="BW181" s="157"/>
      <c r="BX181" s="157"/>
      <c r="BY181" s="157"/>
      <c r="BZ181" s="157"/>
      <c r="CA181" s="157"/>
    </row>
    <row r="182" spans="1:79" s="158" customFormat="1" x14ac:dyDescent="0.25">
      <c r="A182" s="153"/>
      <c r="B182" s="154"/>
      <c r="C182" s="153"/>
      <c r="D182" s="155"/>
      <c r="E182" s="156"/>
      <c r="F182" s="156"/>
      <c r="G182" s="156"/>
      <c r="H182" s="156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  <c r="AG182" s="157"/>
      <c r="AH182" s="157"/>
      <c r="AI182" s="157"/>
      <c r="AJ182" s="157"/>
      <c r="AK182" s="157"/>
      <c r="AL182" s="157"/>
      <c r="AM182" s="157"/>
      <c r="AN182" s="157"/>
      <c r="AO182" s="157"/>
      <c r="AP182" s="157"/>
      <c r="AQ182" s="157"/>
      <c r="AR182" s="157"/>
      <c r="AS182" s="157"/>
      <c r="AT182" s="157"/>
      <c r="AU182" s="157"/>
      <c r="AV182" s="157"/>
      <c r="AW182" s="157"/>
      <c r="AX182" s="157"/>
      <c r="AY182" s="157"/>
      <c r="AZ182" s="157"/>
      <c r="BA182" s="157"/>
      <c r="BB182" s="157"/>
      <c r="BC182" s="157"/>
      <c r="BD182" s="157"/>
      <c r="BE182" s="157"/>
      <c r="BF182" s="157"/>
      <c r="BG182" s="157"/>
      <c r="BH182" s="157"/>
      <c r="BI182" s="157"/>
      <c r="BJ182" s="157"/>
      <c r="BK182" s="157"/>
      <c r="BL182" s="157"/>
      <c r="BM182" s="157"/>
      <c r="BN182" s="157"/>
      <c r="BO182" s="157"/>
      <c r="BP182" s="157"/>
      <c r="BQ182" s="157"/>
      <c r="BR182" s="157"/>
      <c r="BS182" s="157"/>
      <c r="BT182" s="157"/>
      <c r="BU182" s="157"/>
      <c r="BV182" s="157"/>
      <c r="BW182" s="157"/>
      <c r="BX182" s="157"/>
      <c r="BY182" s="157"/>
      <c r="BZ182" s="157"/>
      <c r="CA182" s="157"/>
    </row>
    <row r="183" spans="1:79" s="158" customFormat="1" x14ac:dyDescent="0.25">
      <c r="A183" s="153"/>
      <c r="B183" s="154"/>
      <c r="C183" s="153"/>
      <c r="D183" s="155"/>
      <c r="E183" s="156"/>
      <c r="F183" s="156"/>
      <c r="G183" s="156"/>
      <c r="H183" s="156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  <c r="AG183" s="157"/>
      <c r="AH183" s="157"/>
      <c r="AI183" s="157"/>
      <c r="AJ183" s="157"/>
      <c r="AK183" s="157"/>
      <c r="AL183" s="157"/>
      <c r="AM183" s="157"/>
      <c r="AN183" s="157"/>
      <c r="AO183" s="157"/>
      <c r="AP183" s="157"/>
      <c r="AQ183" s="157"/>
      <c r="AR183" s="157"/>
      <c r="AS183" s="157"/>
      <c r="AT183" s="157"/>
      <c r="AU183" s="157"/>
      <c r="AV183" s="157"/>
      <c r="AW183" s="157"/>
      <c r="AX183" s="157"/>
      <c r="AY183" s="157"/>
      <c r="AZ183" s="157"/>
      <c r="BA183" s="157"/>
      <c r="BB183" s="157"/>
      <c r="BC183" s="157"/>
      <c r="BD183" s="157"/>
      <c r="BE183" s="157"/>
      <c r="BF183" s="157"/>
      <c r="BG183" s="157"/>
      <c r="BH183" s="157"/>
      <c r="BI183" s="157"/>
      <c r="BJ183" s="157"/>
      <c r="BK183" s="157"/>
      <c r="BL183" s="157"/>
      <c r="BM183" s="157"/>
      <c r="BN183" s="157"/>
      <c r="BO183" s="157"/>
      <c r="BP183" s="157"/>
      <c r="BQ183" s="157"/>
      <c r="BR183" s="157"/>
      <c r="BS183" s="157"/>
      <c r="BT183" s="157"/>
      <c r="BU183" s="157"/>
      <c r="BV183" s="157"/>
      <c r="BW183" s="157"/>
      <c r="BX183" s="157"/>
      <c r="BY183" s="157"/>
      <c r="BZ183" s="157"/>
      <c r="CA183" s="157"/>
    </row>
    <row r="184" spans="1:79" s="158" customFormat="1" x14ac:dyDescent="0.25">
      <c r="A184" s="153"/>
      <c r="B184" s="154"/>
      <c r="C184" s="153"/>
      <c r="D184" s="155"/>
      <c r="E184" s="156"/>
      <c r="F184" s="156"/>
      <c r="G184" s="156"/>
      <c r="H184" s="156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  <c r="AB184" s="157"/>
      <c r="AC184" s="157"/>
      <c r="AD184" s="157"/>
      <c r="AE184" s="157"/>
      <c r="AF184" s="157"/>
      <c r="AG184" s="157"/>
      <c r="AH184" s="157"/>
      <c r="AI184" s="157"/>
      <c r="AJ184" s="157"/>
      <c r="AK184" s="157"/>
      <c r="AL184" s="157"/>
      <c r="AM184" s="157"/>
      <c r="AN184" s="157"/>
      <c r="AO184" s="157"/>
      <c r="AP184" s="157"/>
      <c r="AQ184" s="157"/>
      <c r="AR184" s="157"/>
      <c r="AS184" s="157"/>
      <c r="AT184" s="157"/>
      <c r="AU184" s="157"/>
      <c r="AV184" s="157"/>
      <c r="AW184" s="157"/>
      <c r="AX184" s="157"/>
      <c r="AY184" s="157"/>
      <c r="AZ184" s="157"/>
      <c r="BA184" s="157"/>
      <c r="BB184" s="157"/>
      <c r="BC184" s="157"/>
      <c r="BD184" s="157"/>
      <c r="BE184" s="157"/>
      <c r="BF184" s="157"/>
      <c r="BG184" s="157"/>
      <c r="BH184" s="157"/>
      <c r="BI184" s="157"/>
      <c r="BJ184" s="157"/>
      <c r="BK184" s="157"/>
      <c r="BL184" s="157"/>
      <c r="BM184" s="157"/>
      <c r="BN184" s="157"/>
      <c r="BO184" s="157"/>
      <c r="BP184" s="157"/>
      <c r="BQ184" s="157"/>
      <c r="BR184" s="157"/>
      <c r="BS184" s="157"/>
      <c r="BT184" s="157"/>
      <c r="BU184" s="157"/>
      <c r="BV184" s="157"/>
      <c r="BW184" s="157"/>
      <c r="BX184" s="157"/>
      <c r="BY184" s="157"/>
      <c r="BZ184" s="157"/>
      <c r="CA184" s="157"/>
    </row>
    <row r="185" spans="1:79" s="158" customFormat="1" x14ac:dyDescent="0.25">
      <c r="A185" s="153"/>
      <c r="B185" s="154"/>
      <c r="C185" s="153"/>
      <c r="D185" s="155"/>
      <c r="E185" s="156"/>
      <c r="F185" s="156"/>
      <c r="G185" s="156"/>
      <c r="H185" s="156"/>
      <c r="I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/>
      <c r="AG185" s="157"/>
      <c r="AH185" s="157"/>
      <c r="AI185" s="157"/>
      <c r="AJ185" s="157"/>
      <c r="AK185" s="157"/>
      <c r="AL185" s="157"/>
      <c r="AM185" s="157"/>
      <c r="AN185" s="157"/>
      <c r="AO185" s="157"/>
      <c r="AP185" s="157"/>
      <c r="AQ185" s="157"/>
      <c r="AR185" s="157"/>
      <c r="AS185" s="157"/>
      <c r="AT185" s="157"/>
      <c r="AU185" s="157"/>
      <c r="AV185" s="157"/>
      <c r="AW185" s="157"/>
      <c r="AX185" s="157"/>
      <c r="AY185" s="157"/>
      <c r="AZ185" s="157"/>
      <c r="BA185" s="157"/>
      <c r="BB185" s="157"/>
      <c r="BC185" s="157"/>
      <c r="BD185" s="157"/>
      <c r="BE185" s="157"/>
      <c r="BF185" s="157"/>
      <c r="BG185" s="157"/>
      <c r="BH185" s="157"/>
      <c r="BI185" s="157"/>
      <c r="BJ185" s="157"/>
      <c r="BK185" s="157"/>
      <c r="BL185" s="157"/>
      <c r="BM185" s="157"/>
      <c r="BN185" s="157"/>
      <c r="BO185" s="157"/>
      <c r="BP185" s="157"/>
      <c r="BQ185" s="157"/>
      <c r="BR185" s="157"/>
      <c r="BS185" s="157"/>
      <c r="BT185" s="157"/>
      <c r="BU185" s="157"/>
      <c r="BV185" s="157"/>
      <c r="BW185" s="157"/>
      <c r="BX185" s="157"/>
      <c r="BY185" s="157"/>
      <c r="BZ185" s="157"/>
      <c r="CA185" s="157"/>
    </row>
    <row r="186" spans="1:79" s="158" customFormat="1" x14ac:dyDescent="0.25">
      <c r="A186" s="153"/>
      <c r="B186" s="154"/>
      <c r="C186" s="153"/>
      <c r="D186" s="155"/>
      <c r="E186" s="156"/>
      <c r="F186" s="156"/>
      <c r="G186" s="156"/>
      <c r="H186" s="156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  <c r="AJ186" s="157"/>
      <c r="AK186" s="157"/>
      <c r="AL186" s="157"/>
      <c r="AM186" s="157"/>
      <c r="AN186" s="157"/>
      <c r="AO186" s="157"/>
      <c r="AP186" s="157"/>
      <c r="AQ186" s="157"/>
      <c r="AR186" s="157"/>
      <c r="AS186" s="157"/>
      <c r="AT186" s="157"/>
      <c r="AU186" s="157"/>
      <c r="AV186" s="157"/>
      <c r="AW186" s="157"/>
      <c r="AX186" s="157"/>
      <c r="AY186" s="157"/>
      <c r="AZ186" s="157"/>
      <c r="BA186" s="157"/>
      <c r="BB186" s="157"/>
      <c r="BC186" s="157"/>
      <c r="BD186" s="157"/>
      <c r="BE186" s="157"/>
      <c r="BF186" s="157"/>
      <c r="BG186" s="157"/>
      <c r="BH186" s="157"/>
      <c r="BI186" s="157"/>
      <c r="BJ186" s="157"/>
      <c r="BK186" s="157"/>
      <c r="BL186" s="157"/>
      <c r="BM186" s="157"/>
      <c r="BN186" s="157"/>
      <c r="BO186" s="157"/>
      <c r="BP186" s="157"/>
      <c r="BQ186" s="157"/>
      <c r="BR186" s="157"/>
      <c r="BS186" s="157"/>
      <c r="BT186" s="157"/>
      <c r="BU186" s="157"/>
      <c r="BV186" s="157"/>
      <c r="BW186" s="157"/>
      <c r="BX186" s="157"/>
      <c r="BY186" s="157"/>
      <c r="BZ186" s="157"/>
      <c r="CA186" s="157"/>
    </row>
    <row r="187" spans="1:79" s="158" customFormat="1" x14ac:dyDescent="0.25">
      <c r="A187" s="153"/>
      <c r="B187" s="154"/>
      <c r="C187" s="153"/>
      <c r="D187" s="155"/>
      <c r="E187" s="156"/>
      <c r="F187" s="156"/>
      <c r="G187" s="156"/>
      <c r="H187" s="156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  <c r="AA187" s="157"/>
      <c r="AB187" s="157"/>
      <c r="AC187" s="157"/>
      <c r="AD187" s="157"/>
      <c r="AE187" s="157"/>
      <c r="AF187" s="157"/>
      <c r="AG187" s="157"/>
      <c r="AH187" s="157"/>
      <c r="AI187" s="157"/>
      <c r="AJ187" s="157"/>
      <c r="AK187" s="157"/>
      <c r="AL187" s="157"/>
      <c r="AM187" s="157"/>
      <c r="AN187" s="157"/>
      <c r="AO187" s="157"/>
      <c r="AP187" s="157"/>
      <c r="AQ187" s="157"/>
      <c r="AR187" s="157"/>
      <c r="AS187" s="157"/>
      <c r="AT187" s="157"/>
      <c r="AU187" s="157"/>
      <c r="AV187" s="157"/>
      <c r="AW187" s="157"/>
      <c r="AX187" s="157"/>
      <c r="AY187" s="157"/>
      <c r="AZ187" s="157"/>
      <c r="BA187" s="157"/>
      <c r="BB187" s="157"/>
      <c r="BC187" s="157"/>
      <c r="BD187" s="157"/>
      <c r="BE187" s="157"/>
      <c r="BF187" s="157"/>
      <c r="BG187" s="157"/>
      <c r="BH187" s="157"/>
      <c r="BI187" s="157"/>
      <c r="BJ187" s="157"/>
      <c r="BK187" s="157"/>
      <c r="BL187" s="157"/>
      <c r="BM187" s="157"/>
      <c r="BN187" s="157"/>
      <c r="BO187" s="157"/>
      <c r="BP187" s="157"/>
      <c r="BQ187" s="157"/>
      <c r="BR187" s="157"/>
      <c r="BS187" s="157"/>
      <c r="BT187" s="157"/>
      <c r="BU187" s="157"/>
      <c r="BV187" s="157"/>
      <c r="BW187" s="157"/>
      <c r="BX187" s="157"/>
      <c r="BY187" s="157"/>
      <c r="BZ187" s="157"/>
      <c r="CA187" s="157"/>
    </row>
    <row r="188" spans="1:79" s="158" customFormat="1" x14ac:dyDescent="0.25">
      <c r="A188" s="153"/>
      <c r="B188" s="154"/>
      <c r="C188" s="153"/>
      <c r="D188" s="155"/>
      <c r="E188" s="156"/>
      <c r="F188" s="156"/>
      <c r="G188" s="156"/>
      <c r="H188" s="156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  <c r="AJ188" s="157"/>
      <c r="AK188" s="157"/>
      <c r="AL188" s="157"/>
      <c r="AM188" s="157"/>
      <c r="AN188" s="157"/>
      <c r="AO188" s="157"/>
      <c r="AP188" s="157"/>
      <c r="AQ188" s="157"/>
      <c r="AR188" s="157"/>
      <c r="AS188" s="157"/>
      <c r="AT188" s="157"/>
      <c r="AU188" s="157"/>
      <c r="AV188" s="157"/>
      <c r="AW188" s="157"/>
      <c r="AX188" s="157"/>
      <c r="AY188" s="157"/>
      <c r="AZ188" s="157"/>
      <c r="BA188" s="157"/>
      <c r="BB188" s="157"/>
      <c r="BC188" s="157"/>
      <c r="BD188" s="157"/>
      <c r="BE188" s="157"/>
      <c r="BF188" s="157"/>
      <c r="BG188" s="157"/>
      <c r="BH188" s="157"/>
      <c r="BI188" s="157"/>
      <c r="BJ188" s="157"/>
      <c r="BK188" s="157"/>
      <c r="BL188" s="157"/>
      <c r="BM188" s="157"/>
      <c r="BN188" s="157"/>
      <c r="BO188" s="157"/>
      <c r="BP188" s="157"/>
      <c r="BQ188" s="157"/>
      <c r="BR188" s="157"/>
      <c r="BS188" s="157"/>
      <c r="BT188" s="157"/>
      <c r="BU188" s="157"/>
      <c r="BV188" s="157"/>
      <c r="BW188" s="157"/>
      <c r="BX188" s="157"/>
      <c r="BY188" s="157"/>
      <c r="BZ188" s="157"/>
      <c r="CA188" s="157"/>
    </row>
    <row r="189" spans="1:79" s="158" customFormat="1" x14ac:dyDescent="0.25">
      <c r="A189" s="153"/>
      <c r="B189" s="154"/>
      <c r="C189" s="153"/>
      <c r="D189" s="155"/>
      <c r="E189" s="156"/>
      <c r="F189" s="156"/>
      <c r="G189" s="156"/>
      <c r="H189" s="156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7"/>
      <c r="AO189" s="157"/>
      <c r="AP189" s="157"/>
      <c r="AQ189" s="157"/>
      <c r="AR189" s="157"/>
      <c r="AS189" s="157"/>
      <c r="AT189" s="157"/>
      <c r="AU189" s="157"/>
      <c r="AV189" s="157"/>
      <c r="AW189" s="157"/>
      <c r="AX189" s="157"/>
      <c r="AY189" s="157"/>
      <c r="AZ189" s="157"/>
      <c r="BA189" s="157"/>
      <c r="BB189" s="157"/>
      <c r="BC189" s="157"/>
      <c r="BD189" s="157"/>
      <c r="BE189" s="157"/>
      <c r="BF189" s="157"/>
      <c r="BG189" s="157"/>
      <c r="BH189" s="157"/>
      <c r="BI189" s="157"/>
      <c r="BJ189" s="157"/>
      <c r="BK189" s="157"/>
      <c r="BL189" s="157"/>
      <c r="BM189" s="157"/>
      <c r="BN189" s="157"/>
      <c r="BO189" s="157"/>
      <c r="BP189" s="157"/>
      <c r="BQ189" s="157"/>
      <c r="BR189" s="157"/>
      <c r="BS189" s="157"/>
      <c r="BT189" s="157"/>
      <c r="BU189" s="157"/>
      <c r="BV189" s="157"/>
      <c r="BW189" s="157"/>
      <c r="BX189" s="157"/>
      <c r="BY189" s="157"/>
      <c r="BZ189" s="157"/>
      <c r="CA189" s="157"/>
    </row>
    <row r="190" spans="1:79" s="158" customFormat="1" x14ac:dyDescent="0.25">
      <c r="A190" s="153"/>
      <c r="B190" s="154"/>
      <c r="C190" s="153"/>
      <c r="D190" s="155"/>
      <c r="E190" s="156"/>
      <c r="F190" s="156"/>
      <c r="G190" s="156"/>
      <c r="H190" s="156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7"/>
      <c r="AO190" s="157"/>
      <c r="AP190" s="157"/>
      <c r="AQ190" s="157"/>
      <c r="AR190" s="157"/>
      <c r="AS190" s="157"/>
      <c r="AT190" s="157"/>
      <c r="AU190" s="157"/>
      <c r="AV190" s="157"/>
      <c r="AW190" s="157"/>
      <c r="AX190" s="157"/>
      <c r="AY190" s="157"/>
      <c r="AZ190" s="157"/>
      <c r="BA190" s="157"/>
      <c r="BB190" s="157"/>
      <c r="BC190" s="157"/>
      <c r="BD190" s="157"/>
      <c r="BE190" s="157"/>
      <c r="BF190" s="157"/>
      <c r="BG190" s="157"/>
      <c r="BH190" s="157"/>
      <c r="BI190" s="157"/>
      <c r="BJ190" s="157"/>
      <c r="BK190" s="157"/>
      <c r="BL190" s="157"/>
      <c r="BM190" s="157"/>
      <c r="BN190" s="157"/>
      <c r="BO190" s="157"/>
      <c r="BP190" s="157"/>
      <c r="BQ190" s="157"/>
      <c r="BR190" s="157"/>
      <c r="BS190" s="157"/>
      <c r="BT190" s="157"/>
      <c r="BU190" s="157"/>
      <c r="BV190" s="157"/>
      <c r="BW190" s="157"/>
      <c r="BX190" s="157"/>
      <c r="BY190" s="157"/>
      <c r="BZ190" s="157"/>
      <c r="CA190" s="157"/>
    </row>
    <row r="191" spans="1:79" s="158" customFormat="1" x14ac:dyDescent="0.25">
      <c r="A191" s="231"/>
      <c r="B191" s="231"/>
      <c r="C191" s="231"/>
      <c r="D191" s="159"/>
      <c r="E191" s="156"/>
      <c r="F191" s="156"/>
      <c r="G191" s="156"/>
      <c r="H191" s="156"/>
    </row>
    <row r="192" spans="1:79" s="158" customFormat="1" x14ac:dyDescent="0.25">
      <c r="A192" s="248"/>
      <c r="B192" s="248"/>
      <c r="C192" s="248"/>
      <c r="D192" s="160"/>
      <c r="E192" s="156"/>
      <c r="F192" s="156"/>
      <c r="G192" s="156"/>
      <c r="H192" s="156"/>
    </row>
    <row r="193" spans="1:8" s="158" customFormat="1" ht="14.25" customHeight="1" x14ac:dyDescent="0.25">
      <c r="A193" s="248"/>
      <c r="B193" s="248"/>
      <c r="C193" s="248"/>
      <c r="D193" s="160"/>
      <c r="E193" s="156"/>
      <c r="F193" s="156"/>
      <c r="G193" s="156"/>
      <c r="H193" s="156"/>
    </row>
    <row r="194" spans="1:8" s="158" customFormat="1" ht="15" customHeight="1" x14ac:dyDescent="0.25">
      <c r="A194" s="249"/>
      <c r="B194" s="249"/>
      <c r="C194" s="249"/>
      <c r="D194" s="161"/>
      <c r="E194" s="156"/>
      <c r="F194" s="156"/>
      <c r="G194" s="156"/>
      <c r="H194" s="156"/>
    </row>
    <row r="195" spans="1:8" s="158" customFormat="1" x14ac:dyDescent="0.25">
      <c r="A195" s="247"/>
      <c r="B195" s="247"/>
      <c r="C195" s="247"/>
      <c r="D195" s="159"/>
      <c r="E195" s="156"/>
      <c r="F195" s="156"/>
      <c r="G195" s="156"/>
      <c r="H195" s="156"/>
    </row>
    <row r="196" spans="1:8" s="158" customFormat="1" x14ac:dyDescent="0.25">
      <c r="A196" s="231"/>
      <c r="B196" s="231"/>
      <c r="C196" s="231"/>
      <c r="D196" s="159"/>
      <c r="E196" s="156"/>
      <c r="F196" s="156"/>
      <c r="G196" s="156"/>
      <c r="H196" s="156"/>
    </row>
    <row r="197" spans="1:8" s="158" customFormat="1" ht="15" customHeight="1" x14ac:dyDescent="0.25">
      <c r="A197" s="249"/>
      <c r="B197" s="249"/>
      <c r="C197" s="249"/>
      <c r="D197" s="161"/>
      <c r="E197" s="156"/>
      <c r="F197" s="156"/>
      <c r="G197" s="156"/>
      <c r="H197" s="156"/>
    </row>
    <row r="198" spans="1:8" s="158" customFormat="1" x14ac:dyDescent="0.25">
      <c r="A198" s="247"/>
      <c r="B198" s="247"/>
      <c r="C198" s="247"/>
      <c r="D198" s="159"/>
      <c r="E198" s="156"/>
      <c r="F198" s="156"/>
      <c r="G198" s="156"/>
      <c r="H198" s="156"/>
    </row>
    <row r="199" spans="1:8" s="158" customFormat="1" x14ac:dyDescent="0.25">
      <c r="A199" s="231"/>
      <c r="B199" s="231"/>
      <c r="C199" s="231"/>
      <c r="D199" s="159"/>
      <c r="E199" s="156"/>
      <c r="F199" s="156"/>
      <c r="G199" s="156"/>
      <c r="H199" s="156"/>
    </row>
    <row r="200" spans="1:8" s="158" customFormat="1" x14ac:dyDescent="0.25"/>
    <row r="201" spans="1:8" s="158" customFormat="1" x14ac:dyDescent="0.25"/>
    <row r="202" spans="1:8" s="158" customFormat="1" x14ac:dyDescent="0.25"/>
    <row r="203" spans="1:8" s="158" customFormat="1" x14ac:dyDescent="0.25"/>
    <row r="204" spans="1:8" s="158" customFormat="1" x14ac:dyDescent="0.25"/>
    <row r="205" spans="1:8" s="158" customFormat="1" x14ac:dyDescent="0.25"/>
    <row r="206" spans="1:8" s="158" customFormat="1" x14ac:dyDescent="0.25"/>
    <row r="207" spans="1:8" s="158" customFormat="1" x14ac:dyDescent="0.25"/>
    <row r="208" spans="1:8" s="158" customFormat="1" x14ac:dyDescent="0.25"/>
    <row r="209" s="158" customFormat="1" x14ac:dyDescent="0.25"/>
    <row r="210" s="158" customFormat="1" x14ac:dyDescent="0.25"/>
    <row r="211" s="158" customFormat="1" x14ac:dyDescent="0.25"/>
    <row r="212" s="158" customFormat="1" x14ac:dyDescent="0.25"/>
    <row r="213" s="158" customFormat="1" x14ac:dyDescent="0.25"/>
    <row r="214" s="158" customFormat="1" x14ac:dyDescent="0.25"/>
    <row r="215" s="158" customFormat="1" x14ac:dyDescent="0.25"/>
    <row r="216" s="158" customFormat="1" x14ac:dyDescent="0.25"/>
    <row r="217" s="158" customFormat="1" x14ac:dyDescent="0.25"/>
  </sheetData>
  <mergeCells count="66">
    <mergeCell ref="F167:G167"/>
    <mergeCell ref="A6:C6"/>
    <mergeCell ref="A162:C162"/>
    <mergeCell ref="A152:C152"/>
    <mergeCell ref="A156:C156"/>
    <mergeCell ref="A140:C140"/>
    <mergeCell ref="A81:C81"/>
    <mergeCell ref="A85:C85"/>
    <mergeCell ref="A111:C111"/>
    <mergeCell ref="A7:C7"/>
    <mergeCell ref="A8:C8"/>
    <mergeCell ref="A25:C25"/>
    <mergeCell ref="A50:C50"/>
    <mergeCell ref="A28:C28"/>
    <mergeCell ref="A30:C30"/>
    <mergeCell ref="A72:C72"/>
    <mergeCell ref="A198:C198"/>
    <mergeCell ref="A199:C199"/>
    <mergeCell ref="A192:C192"/>
    <mergeCell ref="A193:C193"/>
    <mergeCell ref="A194:C194"/>
    <mergeCell ref="A195:C195"/>
    <mergeCell ref="A197:C197"/>
    <mergeCell ref="A191:C191"/>
    <mergeCell ref="A130:C130"/>
    <mergeCell ref="A196:C196"/>
    <mergeCell ref="A97:C97"/>
    <mergeCell ref="A98:C98"/>
    <mergeCell ref="A107:C107"/>
    <mergeCell ref="A108:C108"/>
    <mergeCell ref="A109:C109"/>
    <mergeCell ref="A117:C117"/>
    <mergeCell ref="A148:C148"/>
    <mergeCell ref="A126:C126"/>
    <mergeCell ref="A121:C121"/>
    <mergeCell ref="A110:C110"/>
    <mergeCell ref="A100:C100"/>
    <mergeCell ref="A167:C167"/>
    <mergeCell ref="A113:C113"/>
    <mergeCell ref="A21:C21"/>
    <mergeCell ref="A22:C22"/>
    <mergeCell ref="A112:C112"/>
    <mergeCell ref="A45:C45"/>
    <mergeCell ref="A46:C46"/>
    <mergeCell ref="A76:C76"/>
    <mergeCell ref="A40:C40"/>
    <mergeCell ref="A48:C48"/>
    <mergeCell ref="A49:C49"/>
    <mergeCell ref="A91:C91"/>
    <mergeCell ref="A96:C96"/>
    <mergeCell ref="A1:G1"/>
    <mergeCell ref="A3:G3"/>
    <mergeCell ref="A5:C5"/>
    <mergeCell ref="A64:C64"/>
    <mergeCell ref="A52:C52"/>
    <mergeCell ref="A32:C32"/>
    <mergeCell ref="A34:C34"/>
    <mergeCell ref="A36:C36"/>
    <mergeCell ref="A44:C44"/>
    <mergeCell ref="A9:C9"/>
    <mergeCell ref="A10:C10"/>
    <mergeCell ref="A24:C24"/>
    <mergeCell ref="A11:C11"/>
    <mergeCell ref="A19:C19"/>
    <mergeCell ref="A18:C18"/>
    <mergeCell ref="A20:C20"/>
  </mergeCells>
  <pageMargins left="0.11811023622047245" right="0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Rashodi prema funkcijskoj klasi</vt:lpstr>
      <vt:lpstr>Račun financiranja</vt:lpstr>
      <vt:lpstr>Račun financiranja prema izvori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</cp:lastModifiedBy>
  <cp:lastPrinted>2024-05-23T12:26:03Z</cp:lastPrinted>
  <dcterms:created xsi:type="dcterms:W3CDTF">2022-08-12T12:51:27Z</dcterms:created>
  <dcterms:modified xsi:type="dcterms:W3CDTF">2024-08-09T07:11:59Z</dcterms:modified>
</cp:coreProperties>
</file>